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7545" windowHeight="6795" tabRatio="943" firstSheet="2" activeTab="2"/>
  </bookViews>
  <sheets>
    <sheet name="Trọng yếu" sheetId="1" state="hidden" r:id="rId1"/>
    <sheet name="Phân tích" sheetId="2" state="hidden" r:id="rId2"/>
    <sheet name="KQKD" sheetId="3" r:id="rId3"/>
    <sheet name="Tinh thue TNDN" sheetId="4" state="hidden" r:id="rId4"/>
    <sheet name="Butru" sheetId="5" state="hidden" r:id="rId5"/>
    <sheet name="TRY" sheetId="6" state="hidden" r:id="rId6"/>
    <sheet name="PPLN" sheetId="7" state="hidden" r:id="rId7"/>
  </sheets>
  <externalReferences>
    <externalReference r:id="rId10"/>
    <externalReference r:id="rId11"/>
  </externalReferences>
  <definedNames>
    <definedName name="_xlnm.Print_Area" localSheetId="3">'Tinh thue TNDN'!$A$36:$J$145</definedName>
    <definedName name="_xlnm.Print_Titles" localSheetId="1">'Phân tích'!$1:$4</definedName>
    <definedName name="_xlnm.Print_Titles" localSheetId="0">'Trọng yếu'!$1:$4</definedName>
    <definedName name="TK_h.toán">#REF!</definedName>
    <definedName name="Ý_kiến">#REF!</definedName>
  </definedNames>
  <calcPr fullCalcOnLoad="1"/>
</workbook>
</file>

<file path=xl/comments1.xml><?xml version="1.0" encoding="utf-8"?>
<comments xmlns="http://schemas.openxmlformats.org/spreadsheetml/2006/main">
  <authors>
    <author>Tran Viet Hung</author>
  </authors>
  <commentList>
    <comment ref="C58" authorId="0">
      <text>
        <r>
          <rPr>
            <b/>
            <sz val="8"/>
            <rFont val="Tahoma"/>
            <family val="2"/>
          </rPr>
          <t>Không gồm số dư lợi nhuận chưa phân phối.</t>
        </r>
      </text>
    </comment>
  </commentList>
</comments>
</file>

<file path=xl/sharedStrings.xml><?xml version="1.0" encoding="utf-8"?>
<sst xmlns="http://schemas.openxmlformats.org/spreadsheetml/2006/main" count="474" uniqueCount="417">
  <si>
    <t>Tính thời điểm 31/12/2006 báo cáo toàn Công ty</t>
  </si>
  <si>
    <t>Thu nhập khác</t>
  </si>
  <si>
    <t xml:space="preserve">Lợi nhuận/(lỗ) thuần từ hoạt động kinh doanh </t>
  </si>
  <si>
    <t>Chi phí quản lý doanh nghiệp</t>
  </si>
  <si>
    <t>Chi phí bán hàng</t>
  </si>
  <si>
    <t>Trong đó lãi vay</t>
  </si>
  <si>
    <t>g</t>
  </si>
  <si>
    <t>Lãi chênh lệch tỷ giá các khoản công nợ dưới 12 tháng</t>
  </si>
  <si>
    <t>TK 315</t>
  </si>
  <si>
    <t>TK1312</t>
  </si>
  <si>
    <t>TK136</t>
  </si>
  <si>
    <t>TK1122</t>
  </si>
  <si>
    <t>TK 144</t>
  </si>
  <si>
    <t>TK 128</t>
  </si>
  <si>
    <t>Chi phí tài chính</t>
  </si>
  <si>
    <t>Doanh thu hoạt động tài chính</t>
  </si>
  <si>
    <t>Lợi nhuận gộp</t>
  </si>
  <si>
    <t>Giá vốn hàng bán</t>
  </si>
  <si>
    <t>Doanh thu thuần bán hàng và cung cấp dịch vụ</t>
  </si>
  <si>
    <t xml:space="preserve">Thuế tiêu thụ đặc biệt/thuế xuất khẩu phải nộp </t>
  </si>
  <si>
    <t>f</t>
  </si>
  <si>
    <t>Hàng bán bị trả lại</t>
  </si>
  <si>
    <t>e</t>
  </si>
  <si>
    <t>Giảm giá hàng bán</t>
  </si>
  <si>
    <t>Chiết khấu thương mại</t>
  </si>
  <si>
    <t>d</t>
  </si>
  <si>
    <t>Các khoản giảm trừ</t>
  </si>
  <si>
    <t>c</t>
  </si>
  <si>
    <t>Trong đó: Doanh thu hàng xuất khẩu</t>
  </si>
  <si>
    <t>b</t>
  </si>
  <si>
    <t>Doanh thu bán hàng. cung cấp dịch vụ</t>
  </si>
  <si>
    <t>a</t>
  </si>
  <si>
    <t>Phần 1: Lãi - lỗ</t>
  </si>
  <si>
    <t>BÁO CÁO KẾT QUẢ KINH DOANH</t>
  </si>
  <si>
    <t>TỔNG CỘNG NGUỒN VỐN</t>
  </si>
  <si>
    <t>Nguồn kinh phí đã hình thành TSCĐ</t>
  </si>
  <si>
    <t>Nguồn kinh phí sự nghiệp</t>
  </si>
  <si>
    <t>Quỹ quản lý của cấp trên</t>
  </si>
  <si>
    <t>Quỹ khen thưởng và phúc lợi</t>
  </si>
  <si>
    <t>II.   Các quỹ khác</t>
  </si>
  <si>
    <t>Nguồn vốn đầu tư xây dựng cơ bản</t>
  </si>
  <si>
    <t>Lợi nhuận chưa phân phối</t>
  </si>
  <si>
    <t>Quỹ dự phòng tài chính</t>
  </si>
  <si>
    <t>Quỹ đầu tư phát triển</t>
  </si>
  <si>
    <t>Chênh lệch tỷ giá</t>
  </si>
  <si>
    <t>Chênh lệch đánh giá lại tài sản</t>
  </si>
  <si>
    <t xml:space="preserve">Nguồn vốn kinh doanh </t>
  </si>
  <si>
    <t>I.   Nguồn vốn. quỹ</t>
  </si>
  <si>
    <t>B. NGUỒN VỐN CHỦ SỞ HỮU</t>
  </si>
  <si>
    <t>Nhận ký quỹ, ký cược dài hạn</t>
  </si>
  <si>
    <t>Tài sản thừa chờ xử lý</t>
  </si>
  <si>
    <t xml:space="preserve">Chi phí phải trả </t>
  </si>
  <si>
    <t>III. Nợ khác</t>
  </si>
  <si>
    <t>Trái phiếu phát hành</t>
  </si>
  <si>
    <t>Nợ dài hạn khác</t>
  </si>
  <si>
    <t xml:space="preserve">Vay dài hạn </t>
  </si>
  <si>
    <t>II. Nợ dài hạn</t>
  </si>
  <si>
    <t>Phải trả theo kế hoạch tiến độ HĐXD</t>
  </si>
  <si>
    <t>Các khoản phải trả, phải nộp khác</t>
  </si>
  <si>
    <t>Phải trả cho các đơn vị nội bộ</t>
  </si>
  <si>
    <t>Phải trả công nhân viên</t>
  </si>
  <si>
    <t xml:space="preserve">Thuế và các khoản phải nộp Nhà nước </t>
  </si>
  <si>
    <t>Người mua trả tiền trước</t>
  </si>
  <si>
    <t xml:space="preserve">Phải trả cho người bán </t>
  </si>
  <si>
    <t>Nợ dài hạn đến hạn trả</t>
  </si>
  <si>
    <t>Vay ngắn hạn</t>
  </si>
  <si>
    <t>I. Nợ ngắn hạn</t>
  </si>
  <si>
    <t>A.  NỢ PHẢI TRẢ</t>
  </si>
  <si>
    <t>NGUỒN VỐN</t>
  </si>
  <si>
    <t>TỔNG CỘNG TÀI SẢN</t>
  </si>
  <si>
    <t>V. Chi phí trả trước dài hạn</t>
  </si>
  <si>
    <t>IV. Các khoản ký quỹ, ký cược dài hạn</t>
  </si>
  <si>
    <t>III. Chi phí xây dựng cơ bản dở dang</t>
  </si>
  <si>
    <t>Dự phòng giảm giá đầu tư dài hạn</t>
  </si>
  <si>
    <t>Đầu tư dài hạn khác</t>
  </si>
  <si>
    <t>Góp vốn liên doanh</t>
  </si>
  <si>
    <t>Đầu tư chứng khoán dài hạn</t>
  </si>
  <si>
    <t>II. Các khoản đầu tư tài chính dài hạn</t>
  </si>
  <si>
    <t xml:space="preserve">  - Giá trị hao mòn lũy kế</t>
  </si>
  <si>
    <t xml:space="preserve">  - Nguyên giá</t>
  </si>
  <si>
    <t>Tài sản cố định vô hình</t>
  </si>
  <si>
    <t>Tài sản cố định thuê tài chính</t>
  </si>
  <si>
    <t>Tài sản cố định hữu hình</t>
  </si>
  <si>
    <t>I. Tài sản cố định</t>
  </si>
  <si>
    <t>B. TÀI SẢN CỐ ĐỊNH VÀ ĐẦU TƯ DÀI HẠN</t>
  </si>
  <si>
    <t>VI.  Chi sự nghiệp</t>
  </si>
  <si>
    <t>Các khoản cầm cố, ký cược và ký quỹ NH</t>
  </si>
  <si>
    <t>Tài sản thiếu chờ xử lý</t>
  </si>
  <si>
    <t>Chi phí chờ kết chuyển</t>
  </si>
  <si>
    <t>Chi phí trả trước</t>
  </si>
  <si>
    <t>Tạm ứng</t>
  </si>
  <si>
    <t>V.  Tài sản lưu động khác</t>
  </si>
  <si>
    <t>Dự phòng giảm giá hàng tồn kho</t>
  </si>
  <si>
    <t>Hàng gửi đi bán</t>
  </si>
  <si>
    <t>Hàng hóa tồn kho</t>
  </si>
  <si>
    <t>Thành phẩm tồn kho</t>
  </si>
  <si>
    <t>Chi phí sản xuất, kinh doanh dở dang</t>
  </si>
  <si>
    <t>Công cụ, dụng cụ trong kho</t>
  </si>
  <si>
    <t>Nguyên liệu, vật liệu tồn kho</t>
  </si>
  <si>
    <t>Hàng mua đang đi trên đường</t>
  </si>
  <si>
    <t>IV. Hàng tồn kho</t>
  </si>
  <si>
    <t>Dự phòng các khoản phải thu khó đòi</t>
  </si>
  <si>
    <t>Các khoản phải thu khác</t>
  </si>
  <si>
    <t>Phải thu theo tiến độ HĐXD</t>
  </si>
  <si>
    <t xml:space="preserve">  -  Phải thu nội bộ khác</t>
  </si>
  <si>
    <t xml:space="preserve">  -  Vốn kinh doanh ở các đơn vị trực thuộc</t>
  </si>
  <si>
    <t>Phải thu nội bộ</t>
  </si>
  <si>
    <t>Thuế giá trị gia tăng được khấu trừ</t>
  </si>
  <si>
    <t>Trả trước cho người bán</t>
  </si>
  <si>
    <t>Phải thu của khách hàng</t>
  </si>
  <si>
    <t>III. Các khoản phải thu</t>
  </si>
  <si>
    <t>Dự phòng giảm giá đầu tư ngắn hạn</t>
  </si>
  <si>
    <t>Đầu tư ngắn hạn khác</t>
  </si>
  <si>
    <t>Đầu tư chứng khoán ngắn hạn</t>
  </si>
  <si>
    <t>II.  Các khoản đầu tư tài chính ngắn hạn</t>
  </si>
  <si>
    <t>Tiền đang chuyển</t>
  </si>
  <si>
    <t>Tiền gửi ngân hàng</t>
  </si>
  <si>
    <t xml:space="preserve">Tiền mặt tại quỹ </t>
  </si>
  <si>
    <t>I.  Tiền</t>
  </si>
  <si>
    <t>A. TÀI SẢN LƯU ĐỘNG VÀ ĐẦU TƯ NGẮN HẠN</t>
  </si>
  <si>
    <t>Biến động</t>
  </si>
  <si>
    <t>Số cuối kỳ</t>
  </si>
  <si>
    <t>Số đầu năm</t>
  </si>
  <si>
    <t>TÀI SẢN</t>
  </si>
  <si>
    <t>BẢNG CÂN ĐỐI KẾ TOÁN</t>
  </si>
  <si>
    <t>Phân tích biến động số liệu Báo cáo tài chính</t>
  </si>
  <si>
    <t>Điều chỉnh tăng tÝnh thuÕ TNDN</t>
  </si>
  <si>
    <t>Điều chỉnh gi¶m tÝnh thuÕ TNDN</t>
  </si>
  <si>
    <t>Lãi chênh lệch tỷ giá đánh giá cuối kỳ</t>
  </si>
  <si>
    <t>.</t>
  </si>
  <si>
    <t>Kế toán trưởng</t>
  </si>
  <si>
    <t>Sai sãt träng yÕu  - khèi h¹ch to¸n phô thuéc</t>
  </si>
  <si>
    <t>Cộng</t>
  </si>
  <si>
    <t>Tăng</t>
  </si>
  <si>
    <t>Công ty A&amp;A</t>
  </si>
  <si>
    <t>Tính thuế thu nhập Doanh nghiệp</t>
  </si>
  <si>
    <t xml:space="preserve">Từ 01/01/2006 đến 30.06/2006 </t>
  </si>
  <si>
    <t>Đơn vị là thành viên của Tổng Công ty Lương Thực Miền Nam, tính và nộp thuế tại địa phương Đồng Tháp</t>
  </si>
  <si>
    <t>Đoàn kiểm toán đã phát hành báo cáo tại 30/06/2006</t>
  </si>
  <si>
    <t>Tổng LN trước thuế là:</t>
  </si>
  <si>
    <t>Thuế 28%</t>
  </si>
  <si>
    <t>Thuế khu tự chọn của siêu thị đồng tháp là</t>
  </si>
  <si>
    <t>Tổng thuế TNDN phải nộp là</t>
  </si>
  <si>
    <t>Báo cáo đơn vị</t>
  </si>
  <si>
    <t>( Thuế của khu tự chọn siêu thị Đồng Tháp Q4</t>
  </si>
  <si>
    <t>Tổng LN kế tóan trước thuế toàn Công ty</t>
  </si>
  <si>
    <t>Còn lại LN 6 tháng cuối năm</t>
  </si>
  <si>
    <t>Thuế GTGT đầu vào không được khấu trừ</t>
  </si>
  <si>
    <t>Chia Lãi liên doanh Đông Hưng</t>
  </si>
  <si>
    <t>Còn lại</t>
  </si>
  <si>
    <t>A</t>
  </si>
  <si>
    <t>B</t>
  </si>
  <si>
    <t>Đ/c số dư tiền mặt tại thời điểm kiểm kê 31/12/2004 theo BB XĐGTDN</t>
  </si>
  <si>
    <t>Đ/c giảm giá trị công cụ dụng cụ đã phân bổ- do đánh giá giảm</t>
  </si>
  <si>
    <t>Đ/c tăng nguyên giá và hao mòn TSCĐ do đánh giá lại theo BB XĐ GT DN</t>
  </si>
  <si>
    <t>H¹ch to¸n</t>
  </si>
  <si>
    <t>Doanh thu</t>
  </si>
  <si>
    <t>Thuế TNDN phải nộp</t>
  </si>
  <si>
    <t>Bquan</t>
  </si>
  <si>
    <t>Lîi nhuËn cßn l¹i ®Ó ph©n phèi</t>
  </si>
  <si>
    <t>Quü theo vèn nhµ n­íc</t>
  </si>
  <si>
    <t>Quü theo vèn tù huy ®éng</t>
  </si>
  <si>
    <t xml:space="preserve"> + Quü ®Çu t­ ph¸t triÓn 30%</t>
  </si>
  <si>
    <t xml:space="preserve"> + Quü khen th­ëng phóc lîi</t>
  </si>
  <si>
    <t>Tại XN 202 - hạch toán giảm lỗ kết chuyển về công ty và hạch toán giảm nợ phải trả</t>
  </si>
  <si>
    <t>Tại XN 203 - hạch toán giảm lỗ kết chuyển về công ty và hạch toán giảm nợ phải trả</t>
  </si>
  <si>
    <t>Xứ lý tài chính tại các XN ( do các XN chưa kết chuyển về công ty nhưng khi lập Báo cáo tài chính tổng hợp toàn công ty thi kế toán văn phòng đã xứ lý</t>
  </si>
  <si>
    <t>Tiến hành bù trừ nội bộ</t>
  </si>
  <si>
    <t>Đối chiếu xác nhận số dư Ngân hàng tại ngày 31/12/2005:</t>
  </si>
  <si>
    <t>Theo sổ kế toán</t>
  </si>
  <si>
    <t>Số theo xác nhận</t>
  </si>
  <si>
    <t>Ngân Hàng Ngoại thương Việt Nam</t>
  </si>
  <si>
    <t>Ngân hàng Công thương Đống Đa (VND)</t>
  </si>
  <si>
    <t>Ngân hàng ĐT và PT Hà nội (VND)</t>
  </si>
  <si>
    <t>Ngân hàng TM CP Quốc Tế</t>
  </si>
  <si>
    <t>Ngân hàng TM CP Quân Đội</t>
  </si>
  <si>
    <t>Ngân hàng ĐT PT Tuyên Quang</t>
  </si>
  <si>
    <t>Ngân hàng NNPTNT Chiêm Hóa</t>
  </si>
  <si>
    <t>Ngân hàng TM CP Quân Đội CN Hòan Kiếm</t>
  </si>
  <si>
    <t>Bút toán điều chỉnh</t>
  </si>
  <si>
    <t>Đánh giá CL Tỷ giá</t>
  </si>
  <si>
    <t>VND ( Tkhoản: 001.1.00.0018065)</t>
  </si>
  <si>
    <r>
      <t xml:space="preserve">USD </t>
    </r>
    <r>
      <rPr>
        <sz val="11"/>
        <rFont val="Times New Roman"/>
        <family val="1"/>
      </rPr>
      <t>( 397,18 USD) ( Tkhỏan 001.1.37.0084938)</t>
    </r>
  </si>
  <si>
    <t>VND ( Tkhoản: 001.0.00.00225586)</t>
  </si>
  <si>
    <t>Điều chỉnh tăng số dư tiền gửi ngân hàng theo các biên bản xác nhận số dư của Ngân hàng cao hơn so với số hạch toán</t>
  </si>
  <si>
    <t>Nợ TK 112</t>
  </si>
  <si>
    <t>Có TK 3381</t>
  </si>
  <si>
    <t>Đánh giá CL tỷ giá tiền gửi USD tại Ngân hàng NT Việt Nam theo tỷ giá 15872 tại ngày 31/12/2005</t>
  </si>
  <si>
    <t>Có TK 515</t>
  </si>
  <si>
    <t>Điều chỉnh giảm số dư tiền gửi VND tại Ngân hàng ĐTPT Hà nội theo thư xác nhận số dư taọi ngày 31/12/2005</t>
  </si>
  <si>
    <t>Nợ TK 1381</t>
  </si>
  <si>
    <t>Có TK 112</t>
  </si>
  <si>
    <t>Các khảo</t>
  </si>
  <si>
    <t>Tính thuế thu nhập được ưu đãi đầu tư</t>
  </si>
  <si>
    <t>Thu nhập năm 2005</t>
  </si>
  <si>
    <t>Thu nhập chịu thuế</t>
  </si>
  <si>
    <t>Nguyên giá TSCĐ cuối năm 2005</t>
  </si>
  <si>
    <t>Nguyên giá TSCĐ hình thành từ quỹ Phúc lợi</t>
  </si>
  <si>
    <t>Nguyên giá TSCĐ cuối năm 2005 tham gia vào hoạt động sxkd</t>
  </si>
  <si>
    <t>Nguyên giá TSCĐ được hưởng thuế suất 25%</t>
  </si>
  <si>
    <t>Nguyên giá TSCĐ được hưởng thuế suất 28%</t>
  </si>
  <si>
    <t>Thu nhập chịu thuế 25%</t>
  </si>
  <si>
    <t>Thu nhập chịu thuế 28%</t>
  </si>
  <si>
    <t>Tổng số thu nhập chịu thuế</t>
  </si>
  <si>
    <t>Số tiền</t>
  </si>
  <si>
    <t>Thuế TNDN được hưởng do ưu đãi đầu tư</t>
  </si>
  <si>
    <t>Thuế TNDN còn phải nộp</t>
  </si>
  <si>
    <t>Số điều chỉnh kiểm toán</t>
  </si>
  <si>
    <t>Số sau điều chỉnh</t>
  </si>
  <si>
    <t>Thuế được miễn giảm 50% trong 4 năm</t>
  </si>
  <si>
    <t>Các khoản điều chỉnh tăng giảm tính thuế TNDN</t>
  </si>
  <si>
    <t>Tăng do lỗ chênh lệch tỷ giá đánh giá cuối kỳ</t>
  </si>
  <si>
    <t>hạch toán</t>
  </si>
  <si>
    <t>Nợ TK 3334</t>
  </si>
  <si>
    <t>Có TK 421</t>
  </si>
  <si>
    <t xml:space="preserve">Lãi cổ tức </t>
  </si>
  <si>
    <t>Công ty có các đơn vị trực thuộc gồm:</t>
  </si>
  <si>
    <t>Chợ Trung tâm Nông sản Thanh Bình</t>
  </si>
  <si>
    <t>Siêu thị Cần Thơ</t>
  </si>
  <si>
    <t>Đinh Hồng Long</t>
  </si>
  <si>
    <t>Nguyễn Thị Hải Yến</t>
  </si>
  <si>
    <t>II</t>
  </si>
  <si>
    <t>24/04/2006</t>
  </si>
  <si>
    <t xml:space="preserve"> </t>
  </si>
  <si>
    <t>Ng­êi thùc hiÖn</t>
  </si>
  <si>
    <t>Ong ThÕ §øc</t>
  </si>
  <si>
    <t>Ngµy thùc hiÖn</t>
  </si>
  <si>
    <t>I</t>
  </si>
  <si>
    <t>¦íc l­îng ban ®Çu vÒ tÝnh träng yÕu</t>
  </si>
  <si>
    <t>Tû lÖ</t>
  </si>
  <si>
    <t>Kú tr­íc</t>
  </si>
  <si>
    <t>Kú nµy</t>
  </si>
  <si>
    <t>Stt</t>
  </si>
  <si>
    <t>ChØ tiªu</t>
  </si>
  <si>
    <t>Tèi thiÓu</t>
  </si>
  <si>
    <t>Tèi ®a</t>
  </si>
  <si>
    <t>LN tr­íc thuÕ</t>
  </si>
  <si>
    <t>Nî ng¾n h¹n</t>
  </si>
  <si>
    <t>Tæng sè tµi s¶n</t>
  </si>
  <si>
    <t>Công ty Cổ phần Đầu tư Tổng hợp Hà Nội</t>
  </si>
  <si>
    <t>Tæng gi¸ trÞ tµi s¶n khi tÝnh ®Õn viÖc thanh lý, ph¸ s¶n DN</t>
  </si>
  <si>
    <t>KL:</t>
  </si>
  <si>
    <t xml:space="preserve">Sai sè kÕt hîp </t>
  </si>
  <si>
    <t>Trung thùc hîp lý</t>
  </si>
  <si>
    <t>&lt;</t>
  </si>
  <si>
    <t>Ko Trung thùc hîp lý</t>
  </si>
  <si>
    <t>&gt;</t>
  </si>
  <si>
    <t>Tæng ­íc l­îng ban ®Çu vÒ tÝnh träng yÕu</t>
  </si>
  <si>
    <t>Ph©n bæ ¦íc l­îng ban ®Çu vÒ tÝnh träng yÕu cho c¸c bé phËn (sai sè cã thÓ chÊp nhËn ®­îc)</t>
  </si>
  <si>
    <t>Sai sè cã thÓ chÊp nhËn ®­îc</t>
  </si>
  <si>
    <t>Tµi kho¶n</t>
  </si>
  <si>
    <t>HÖ sè</t>
  </si>
  <si>
    <t>B¸o c¸o thõa</t>
  </si>
  <si>
    <t>B¸o c¸o thiÕu</t>
  </si>
  <si>
    <t>TiÒn</t>
  </si>
  <si>
    <t>Ph¶i thu</t>
  </si>
  <si>
    <t>Tån kho</t>
  </si>
  <si>
    <t>Tµi s¶n cè ®Þnh</t>
  </si>
  <si>
    <t>Nî dµi h¹n</t>
  </si>
  <si>
    <t>Nguån vèn</t>
  </si>
  <si>
    <t>III</t>
  </si>
  <si>
    <t>¦íc tÝnh sai sè cña c¸c bé phËn vµ ¦íc tÝnh sai sè kÕt hîp</t>
  </si>
  <si>
    <t xml:space="preserve">Sai sè ­íc tÝnh cña c¸c bé phËn = (Sai sè ph¸t hiÖn / MÉu chän) x Tæng thÓ </t>
  </si>
  <si>
    <t>Tæng thÓ</t>
  </si>
  <si>
    <t>Sai sè ph¸t hiÖn</t>
  </si>
  <si>
    <t>MÉu chän</t>
  </si>
  <si>
    <t>¦íc tÝnh tæng sai sè</t>
  </si>
  <si>
    <t>Sai sè chÊp nhËn ®­îc</t>
  </si>
  <si>
    <t>¦íc tÝnh sai sè kÕt hîp</t>
  </si>
  <si>
    <t>IV</t>
  </si>
  <si>
    <t>So s¸nh ¦íc tÝnh sai sè kÕt hîp ­íc tÝnh víi ¦íc l­îng ban ®Çu hoÆc xem xÐt l¹i ­íc tÝnh träng yÕu</t>
  </si>
  <si>
    <t>TS ng¾n h¹n</t>
  </si>
  <si>
    <t>B¸o c¸o tµi chÝnh</t>
  </si>
  <si>
    <t>ThuÕ thu nhËp doanh nghiÖp</t>
  </si>
  <si>
    <t>§¬n vÞ tÝnh: VND</t>
  </si>
  <si>
    <t>Tæng lîi nhuËn tr­íc thuÕ</t>
  </si>
  <si>
    <t>Bï lç theo ®iÒu 22 LuËt TTNDN</t>
  </si>
  <si>
    <t>Lîi nhuËn chÞu thuÕ (l·i)</t>
  </si>
  <si>
    <t>ThuÕ thu nhËp doanh nghiÖp (28%)</t>
  </si>
  <si>
    <t>E = D x 28%</t>
  </si>
  <si>
    <t>Lîi nhuËn cßn l¹i</t>
  </si>
  <si>
    <t>G = A - E - F</t>
  </si>
  <si>
    <t>- TrÝch Quü dù phßng tµi chÝnh</t>
  </si>
  <si>
    <t>I = G x 10%</t>
  </si>
  <si>
    <t>Vèn ®iÒu lÖ</t>
  </si>
  <si>
    <t>25% Vèn ®iÒu lÖ</t>
  </si>
  <si>
    <t>kÕt thóc ngµy 31-12-2005</t>
  </si>
  <si>
    <t>cho n¨m tµi chÝnh cña khèi h¹ch to¸n phô thuéc</t>
  </si>
  <si>
    <t>N¨m 2005</t>
  </si>
  <si>
    <t>Bï lç n¨m tr­íc</t>
  </si>
  <si>
    <t>- Vèn nhµ n­íc b×nh qu©n</t>
  </si>
  <si>
    <t>- Vèn tù huy ®éng b×nh qu©n</t>
  </si>
  <si>
    <t>®Çu n¨m</t>
  </si>
  <si>
    <t>Cuèi n¨m</t>
  </si>
  <si>
    <t xml:space="preserve">THUYẾT MINH CHI TIẾT BÙ TRỪ KHI TỔNG HỢP BÁO CÁO </t>
  </si>
  <si>
    <t>Bù trừ công nợ nội bộ ( phải thu nội bộ với phải trả nội bộ)</t>
  </si>
  <si>
    <t xml:space="preserve">Tổng Lîi nhuËn </t>
  </si>
  <si>
    <t>Lîi nhuËn chÞu thuÕ suÊt æn ®Þnh</t>
  </si>
  <si>
    <t>Kiểm toán viên</t>
  </si>
  <si>
    <t>Người lập</t>
  </si>
  <si>
    <t>Yêu cầu các trợ lý khi thực hiện các phần hành nếu các bút toán nằm trong mức trọng yếu thì phải đưa bút toán điều chỉnh. Kiểm toán viên sẽ xem xét và đưa ra bút toán điều chỉnh cuối cùng.</t>
  </si>
  <si>
    <t>* Bước 3: Ước tính sai số của các bộ phận và sai số kết hợp</t>
  </si>
  <si>
    <t>Đối chiếu: [(1)+(2)]/2</t>
  </si>
  <si>
    <t>Lợi nhuận chưa phân phối (2)</t>
  </si>
  <si>
    <t>CỘNG  (1)</t>
  </si>
  <si>
    <t>Các quỹ khác</t>
  </si>
  <si>
    <t>Nguồn vốn. quỹ</t>
  </si>
  <si>
    <t>Nợ khác</t>
  </si>
  <si>
    <t>Nợ dài hạn</t>
  </si>
  <si>
    <t>Nợ ngắn hạn</t>
  </si>
  <si>
    <t>Chi phí trả trước dài hạn</t>
  </si>
  <si>
    <t>Các khoản ký quỹ, ký cược dài hạn</t>
  </si>
  <si>
    <t>Chi phí xây dựng cơ bản dở dang</t>
  </si>
  <si>
    <t>Các khoản đầu tư tài chính dài hạn</t>
  </si>
  <si>
    <t>Tài sản cố định</t>
  </si>
  <si>
    <t>Chi sự nghiệp</t>
  </si>
  <si>
    <t>Tài sản lưu động khác</t>
  </si>
  <si>
    <t>Hàng tồn kho</t>
  </si>
  <si>
    <t>Các khoản phải thu</t>
  </si>
  <si>
    <t>Các khoản đầu tư tài chính ngắn hạn</t>
  </si>
  <si>
    <t>Tiền</t>
  </si>
  <si>
    <t>Số phân bổ</t>
  </si>
  <si>
    <t>Số dư BCTC</t>
  </si>
  <si>
    <t>Hệ số</t>
  </si>
  <si>
    <t>CHỈ TIÊU</t>
  </si>
  <si>
    <t>Mã số</t>
  </si>
  <si>
    <r>
      <t xml:space="preserve">Mức phân bổ cho khoản mục </t>
    </r>
    <r>
      <rPr>
        <b/>
        <sz val="11"/>
        <rFont val="Times New Roman"/>
        <family val="1"/>
      </rPr>
      <t xml:space="preserve">tỷ lệ thuận với số dư </t>
    </r>
    <r>
      <rPr>
        <sz val="11"/>
        <rFont val="Times New Roman"/>
        <family val="1"/>
      </rPr>
      <t>và</t>
    </r>
    <r>
      <rPr>
        <b/>
        <sz val="11"/>
        <rFont val="Times New Roman"/>
        <family val="1"/>
      </rPr>
      <t xml:space="preserve"> hệ số</t>
    </r>
    <r>
      <rPr>
        <sz val="11"/>
        <rFont val="Times New Roman"/>
        <family val="1"/>
      </rPr>
      <t>.</t>
    </r>
  </si>
  <si>
    <t>Không có sai số có thể chấp nhận đối với chỉ tiêu "Lợi nhuận chưa phân phối"</t>
  </si>
  <si>
    <t>Không phân bổ mức trọng yếu cho các chỉ tiêu trên báo cáo kết quả kinh doanh</t>
  </si>
  <si>
    <t>Khoản mục nào có rủi ro, tính trọng yếu cao thì hệ số cao</t>
  </si>
  <si>
    <t>* Bước 2: Phân bổ mức độ trọng yếu cho các khoản mục</t>
  </si>
  <si>
    <t>TTS</t>
  </si>
  <si>
    <t>Trên</t>
  </si>
  <si>
    <t>đến dưới</t>
  </si>
  <si>
    <t>Từ</t>
  </si>
  <si>
    <t>Dưới</t>
  </si>
  <si>
    <t>Bảng cân đối kế toán</t>
  </si>
  <si>
    <t>LTT</t>
  </si>
  <si>
    <t>Báo cáo KQKD</t>
  </si>
  <si>
    <t>Chắc chắn trọng yếu</t>
  </si>
  <si>
    <t>Có thể trọng yếu</t>
  </si>
  <si>
    <t>Không trọng yếu</t>
  </si>
  <si>
    <t>Chỉ tiêu</t>
  </si>
  <si>
    <t>(TTS)</t>
  </si>
  <si>
    <t>Tổng tài sản:</t>
  </si>
  <si>
    <t>(LTT)</t>
  </si>
  <si>
    <t>Lãi trước thuế:</t>
  </si>
  <si>
    <t>Phương án 2</t>
  </si>
  <si>
    <t>Nguồn vốn kinh doanh tại 31/12/2004</t>
  </si>
  <si>
    <t xml:space="preserve">Giảm </t>
  </si>
  <si>
    <t>Do xử lý lỗ lũy kế</t>
  </si>
  <si>
    <t>Loại TSCĐ không cần dùng ra khỏi giá trị doanh nghiệp</t>
  </si>
  <si>
    <t>CF XDCB loại ra khỏi GTDN</t>
  </si>
  <si>
    <t>Cổ phần của Ksạn Hacinco</t>
  </si>
  <si>
    <t>Nguồn vốn kinh doanh tại 31/12/2005</t>
  </si>
  <si>
    <t>Số hạch toán trên CĐKtoán</t>
  </si>
  <si>
    <t>Chênh lệch</t>
  </si>
  <si>
    <t>Mức trọng yếu xác định nhỏ nhất (thận trọng)</t>
  </si>
  <si>
    <t>Tổng tài sản</t>
  </si>
  <si>
    <t>TSLĐ và ĐTNH</t>
  </si>
  <si>
    <t>Doanh thu thuần</t>
  </si>
  <si>
    <t>Lợi nhuận trước thuế</t>
  </si>
  <si>
    <t>Cận trên</t>
  </si>
  <si>
    <t>Cận dưới</t>
  </si>
  <si>
    <t>Thành tiền</t>
  </si>
  <si>
    <t>Tỷ lệ</t>
  </si>
  <si>
    <t>STT</t>
  </si>
  <si>
    <t>Mức độ trọng yếu</t>
  </si>
  <si>
    <t>Phương án 1</t>
  </si>
  <si>
    <t>* Bước 1: Xác định mức độ trong yếu cho tổng thể báo cáo tài chính</t>
  </si>
  <si>
    <t>Ngày làm việc:</t>
  </si>
  <si>
    <t>Tham chiếu:</t>
  </si>
  <si>
    <t>Xác định mức trọng yếu</t>
  </si>
  <si>
    <t>Lợi nhuận sau thuế</t>
  </si>
  <si>
    <t>Thuế thu nhập doanh nghiệp phải nộp</t>
  </si>
  <si>
    <t xml:space="preserve">Tổng lợi nhuận/ (lỗ) thuần trước thuế </t>
  </si>
  <si>
    <t>Lợi nhuận khác</t>
  </si>
  <si>
    <t xml:space="preserve">Chi phí khác </t>
  </si>
  <si>
    <t>Đơn vị tính: VND</t>
  </si>
  <si>
    <t>Phải nộp Tổng công ty (421/3368)</t>
  </si>
  <si>
    <t>Lợi nhuận 6 tháng đầu năm (BCKToan)</t>
  </si>
  <si>
    <t>Thuyết 
minh</t>
  </si>
  <si>
    <t xml:space="preserve">BÁO CÁO KẾT QUẢ HOẠT ĐỘNG KINH DOANH </t>
  </si>
  <si>
    <t>1. Doanh thu bán hàng và cung cấp dịch vụ</t>
  </si>
  <si>
    <t>2. Các khoản giảm trừ</t>
  </si>
  <si>
    <t>3. Doanh thu thuần bán hàng và cung cấp dịch vụ</t>
  </si>
  <si>
    <t>5.1</t>
  </si>
  <si>
    <t>4. Giá vốn hàng bán</t>
  </si>
  <si>
    <t>5.2</t>
  </si>
  <si>
    <t>5. Lợi nhuận gộp về bán hàng và cung cấp dịch vụ</t>
  </si>
  <si>
    <t>6. Doanh thu hoạt động tài chính</t>
  </si>
  <si>
    <t>7. Chi phí tài chính</t>
  </si>
  <si>
    <t xml:space="preserve"> - Trong đó: Chi phí lãi vay</t>
  </si>
  <si>
    <t>8. Chi phí bán hàng</t>
  </si>
  <si>
    <t>9. Chi phí quản lý doanh nghiệp</t>
  </si>
  <si>
    <t xml:space="preserve">10. Lợi nhuận thuần từ hoạt động kinh doanh </t>
  </si>
  <si>
    <t>11. Thu nhập khác</t>
  </si>
  <si>
    <t xml:space="preserve">12. Chi phí khác </t>
  </si>
  <si>
    <t>13. Lợi nhuận khác</t>
  </si>
  <si>
    <t xml:space="preserve">15. Chi phí thuế thu nhập doanh nghiệp hiện hành
</t>
  </si>
  <si>
    <t>16. Chi phí thuế thu nhập doanh nghiệp hoãn lại</t>
  </si>
  <si>
    <t>17. Lợi nhuận sau thuế thu nhập doanh nghiệp</t>
  </si>
  <si>
    <t>Báo cáo tài chính Quý I năm 2012</t>
  </si>
  <si>
    <t>Hà Nội, ngày 25 tháng 04 năm 2012</t>
  </si>
  <si>
    <t>Luỹ kế 
từ đầu năm nay</t>
  </si>
  <si>
    <t>Luỹ kế 
từ đầu năm trước</t>
  </si>
  <si>
    <t xml:space="preserve"> - Chiết khấu bán hàng</t>
  </si>
  <si>
    <t xml:space="preserve"> - Giảm giá hàng bán</t>
  </si>
  <si>
    <t xml:space="preserve"> - Hàng bán bị trả lại</t>
  </si>
  <si>
    <t xml:space="preserve"> - Thuế xuất khẩu </t>
  </si>
  <si>
    <t>Tại ngày 31/03/2010</t>
  </si>
  <si>
    <t>Tổng giám đốc</t>
  </si>
  <si>
    <t>Quý I năm 2012</t>
  </si>
  <si>
    <t>Quý I năm nay</t>
  </si>
  <si>
    <t>Quý I năm trước</t>
  </si>
  <si>
    <t>Tầng 5,  tòa nhà FLC Land Mark Tower, đường Lê Đức Thọ</t>
  </si>
  <si>
    <t>14. Tổng lợi nhuận kế toán trước thuế</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</si>
</sst>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0"/>
    <numFmt numFmtId="182" formatCode="_(* #,##0.0_);_(* \(#,##0.0\);_(* &quot;-&quot;??_);_(@_)"/>
    <numFmt numFmtId="183" formatCode="_(* #,##0_);_(* \(#,##0\);_(* &quot;-&quot;??_);_(@_)"/>
    <numFmt numFmtId="184" formatCode="#,##0.0_);[Red]\(#,##0.0\)"/>
    <numFmt numFmtId="185" formatCode="&quot;Yes&quot;;&quot;Yes&quot;;&quot;No&quot;"/>
    <numFmt numFmtId="186" formatCode="&quot;True&quot;;&quot;True&quot;;&quot;False&quot;"/>
    <numFmt numFmtId="187" formatCode="&quot;On&quot;;&quot;On&quot;;&quot;Off&quot;"/>
    <numFmt numFmtId="188" formatCode="[$€-2]\ #,##0.00_);[Red]\([$€-2]\ #,##0.00\)"/>
    <numFmt numFmtId="189" formatCode="[$-409]dddd\,\ mmmm\ dd\,\ yyyy"/>
    <numFmt numFmtId="190" formatCode="[$-409]h:mm:ss\ AM/PM"/>
    <numFmt numFmtId="191" formatCode="########"/>
    <numFmt numFmtId="192" formatCode="#########"/>
    <numFmt numFmtId="193" formatCode="######"/>
    <numFmt numFmtId="194" formatCode="#######"/>
    <numFmt numFmtId="195" formatCode="#####"/>
    <numFmt numFmtId="196" formatCode="##########"/>
    <numFmt numFmtId="197" formatCode="#,##0;[Red]\(#,##0\);\-"/>
    <numFmt numFmtId="198" formatCode="dd\-mm\-yyyy"/>
    <numFmt numFmtId="199" formatCode="#,##0.00;[Red]\(#,##0.00\);\-"/>
    <numFmt numFmtId="200" formatCode="yyyy"/>
    <numFmt numFmtId="201" formatCode="#,##0;\(#,##0\);\-"/>
    <numFmt numFmtId="202" formatCode="0_);\(0\)"/>
    <numFmt numFmtId="203" formatCode="#,##0.0_);\(#,##0.0\)"/>
    <numFmt numFmtId="204" formatCode="[$-42A]dd\ mmmm\ yyyy"/>
    <numFmt numFmtId="205" formatCode="[$-42A]h:mm:ss\ AM/PM"/>
    <numFmt numFmtId="206" formatCode="########.0"/>
    <numFmt numFmtId="207" formatCode="_(* #.##0.0_);_(* \(#.##0.0\);_(* &quot;-&quot;??_);_(@_)"/>
    <numFmt numFmtId="208" formatCode="#.##0;[Red]\-#.##0"/>
    <numFmt numFmtId="209" formatCode="_(* #,##0.000_);_(* \(#,##0.000\);_(* &quot;-&quot;??_);_(@_)"/>
    <numFmt numFmtId="210" formatCode="_(* #,##0.0000_);_(* \(#,##0.0000\);_(* &quot;-&quot;??_);_(@_)"/>
    <numFmt numFmtId="211" formatCode="_(* #,##0.0_);_(* \(#,##0.0\);_(* &quot;-&quot;_);_(@_)"/>
    <numFmt numFmtId="212" formatCode="#,##0;[Red]\(#,##0\);"/>
    <numFmt numFmtId="213" formatCode="0.00000"/>
    <numFmt numFmtId="214" formatCode="0.0000"/>
    <numFmt numFmtId="215" formatCode="0.000"/>
    <numFmt numFmtId="216" formatCode="0.0"/>
    <numFmt numFmtId="217" formatCode="_(* #,##0.000_);_(* \(#,##0.000\);_(* &quot;-&quot;???_);_(@_)"/>
    <numFmt numFmtId="218" formatCode="###\ ###\ ###\ ###\ ###"/>
    <numFmt numFmtId="219" formatCode="_(* #,##0.00_);_(* \(#,##0.00\);_(* &quot;-&quot;_);_(@_)"/>
    <numFmt numFmtId="220" formatCode="_(* #,##0.000_);_(* \(#,##0.000\);_(* &quot;-&quot;_);_(@_)"/>
    <numFmt numFmtId="221" formatCode="#,##0_ ;[Red]\-#,##0\ "/>
  </numFmts>
  <fonts count="67">
    <font>
      <sz val="11"/>
      <name val="Times New Roman"/>
      <family val="0"/>
    </font>
    <font>
      <sz val="10"/>
      <name val="Arial"/>
      <family val="2"/>
    </font>
    <font>
      <i/>
      <sz val="11"/>
      <name val="Times New Roman"/>
      <family val="1"/>
    </font>
    <font>
      <b/>
      <sz val="11"/>
      <name val="Times New Roman"/>
      <family val="1"/>
    </font>
    <font>
      <sz val="10"/>
      <name val="Times New Roman"/>
      <family val="1"/>
    </font>
    <font>
      <b/>
      <sz val="10"/>
      <name val="Times New Roman"/>
      <family val="1"/>
    </font>
    <font>
      <b/>
      <sz val="8"/>
      <name val="Tahoma"/>
      <family val="2"/>
    </font>
    <font>
      <sz val="12"/>
      <name val=".VnTime"/>
      <family val="2"/>
    </font>
    <font>
      <b/>
      <sz val="13"/>
      <name val="Times New Roman"/>
      <family val="1"/>
    </font>
    <font>
      <b/>
      <sz val="12"/>
      <name val="Times New Roman"/>
      <family val="1"/>
    </font>
    <font>
      <b/>
      <i/>
      <sz val="11"/>
      <name val="Times New Roman"/>
      <family val="1"/>
    </font>
    <font>
      <u val="single"/>
      <sz val="11"/>
      <color indexed="12"/>
      <name val="Times New Roman"/>
      <family val="1"/>
    </font>
    <font>
      <u val="single"/>
      <sz val="11"/>
      <color indexed="36"/>
      <name val="Times New Roman"/>
      <family val="1"/>
    </font>
    <font>
      <sz val="8"/>
      <name val="Times New Roman"/>
      <family val="1"/>
    </font>
    <font>
      <sz val="11"/>
      <name val=".VnArial"/>
      <family val="2"/>
    </font>
    <font>
      <b/>
      <i/>
      <sz val="11"/>
      <name val=".VnArial"/>
      <family val="2"/>
    </font>
    <font>
      <b/>
      <sz val="10"/>
      <name val=".VnArial"/>
      <family val="2"/>
    </font>
    <font>
      <sz val="10"/>
      <name val=".VnArial"/>
      <family val="2"/>
    </font>
    <font>
      <b/>
      <sz val="12"/>
      <name val=".VnArial"/>
      <family val="2"/>
    </font>
    <font>
      <sz val="9"/>
      <name val=".VnArial"/>
      <family val="2"/>
    </font>
    <font>
      <sz val="12"/>
      <name val=".VnArial"/>
      <family val="2"/>
    </font>
    <font>
      <i/>
      <sz val="12"/>
      <name val=".VnArial"/>
      <family val="2"/>
    </font>
    <font>
      <b/>
      <sz val="9"/>
      <name val=".VnArial"/>
      <family val="2"/>
    </font>
    <font>
      <sz val="10"/>
      <name val=".VnAvant"/>
      <family val="2"/>
    </font>
    <font>
      <i/>
      <sz val="10"/>
      <name val=".VnArial"/>
      <family val="2"/>
    </font>
    <font>
      <i/>
      <sz val="10"/>
      <name val=".VnArial Narrow"/>
      <family val="2"/>
    </font>
    <font>
      <sz val="10"/>
      <name val=".VnArial Narrow"/>
      <family val="2"/>
    </font>
    <font>
      <b/>
      <sz val="10"/>
      <name val=".VnArial Narrow"/>
      <family val="2"/>
    </font>
    <font>
      <b/>
      <i/>
      <sz val="10"/>
      <name val=".VnArial Narrow"/>
      <family val="2"/>
    </font>
    <font>
      <b/>
      <sz val="14"/>
      <name val="Times New Roman"/>
      <family val="1"/>
    </font>
    <font>
      <sz val="13"/>
      <name val="Times New Roman"/>
      <family val="1"/>
    </font>
    <font>
      <i/>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Times New Roman"/>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57"/>
        <bgColor indexed="64"/>
      </patternFill>
    </fill>
    <fill>
      <patternFill patternType="solid">
        <fgColor indexed="49"/>
        <bgColor indexed="64"/>
      </patternFill>
    </fill>
    <fill>
      <patternFill patternType="solid">
        <fgColor indexed="48"/>
        <bgColor indexed="64"/>
      </patternFill>
    </fill>
    <fill>
      <patternFill patternType="solid">
        <fgColor indexed="43"/>
        <bgColor indexed="64"/>
      </patternFill>
    </fill>
    <fill>
      <patternFill patternType="solid">
        <fgColor indexed="41"/>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double"/>
    </border>
    <border>
      <left style="thin"/>
      <right style="thin"/>
      <top style="thin"/>
      <bottom style="thin"/>
    </border>
    <border>
      <left style="double"/>
      <right style="thin"/>
      <top>
        <color indexed="63"/>
      </top>
      <bottom style="hair"/>
    </border>
    <border>
      <left style="thin"/>
      <right style="thin"/>
      <top>
        <color indexed="63"/>
      </top>
      <bottom style="hair"/>
    </border>
    <border>
      <left style="thin"/>
      <right style="thin"/>
      <top style="thin"/>
      <bottom style="hair"/>
    </border>
    <border>
      <left>
        <color indexed="63"/>
      </left>
      <right>
        <color indexed="63"/>
      </right>
      <top>
        <color indexed="63"/>
      </top>
      <bottom style="hair"/>
    </border>
    <border>
      <left style="thin"/>
      <right>
        <color indexed="63"/>
      </right>
      <top>
        <color indexed="63"/>
      </top>
      <bottom style="hair"/>
    </border>
    <border>
      <left style="thin"/>
      <right style="double"/>
      <top style="hair"/>
      <bottom style="hair"/>
    </border>
    <border>
      <left style="double"/>
      <right style="thin"/>
      <top style="hair"/>
      <bottom style="hair"/>
    </border>
    <border>
      <left style="thin"/>
      <right style="thin"/>
      <top style="hair"/>
      <bottom style="hair"/>
    </border>
    <border>
      <left>
        <color indexed="63"/>
      </left>
      <right>
        <color indexed="63"/>
      </right>
      <top style="hair"/>
      <bottom style="hair"/>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thin"/>
    </border>
    <border>
      <left style="thin"/>
      <right style="thin"/>
      <top>
        <color indexed="63"/>
      </top>
      <bottom style="thin"/>
    </border>
    <border>
      <left style="double"/>
      <right style="thin"/>
      <top style="hair"/>
      <bottom style="double"/>
    </border>
    <border>
      <left style="thin"/>
      <right style="thin"/>
      <top style="hair"/>
      <bottom style="double"/>
    </border>
    <border>
      <left>
        <color indexed="63"/>
      </left>
      <right>
        <color indexed="63"/>
      </right>
      <top style="hair"/>
      <bottom style="double"/>
    </border>
    <border>
      <left style="thin"/>
      <right>
        <color indexed="63"/>
      </right>
      <top style="hair"/>
      <bottom style="double"/>
    </border>
    <border>
      <left style="thin"/>
      <right style="double"/>
      <top style="hair"/>
      <bottom style="double"/>
    </border>
    <border>
      <left>
        <color indexed="63"/>
      </left>
      <right style="thin"/>
      <top>
        <color indexed="63"/>
      </top>
      <bottom style="thin"/>
    </border>
    <border>
      <left style="double"/>
      <right>
        <color indexed="63"/>
      </right>
      <top style="double"/>
      <bottom>
        <color indexed="63"/>
      </bottom>
    </border>
    <border>
      <left>
        <color indexed="63"/>
      </left>
      <right style="thin"/>
      <top style="double"/>
      <bottom>
        <color indexed="63"/>
      </bottom>
    </border>
    <border>
      <left style="double"/>
      <right>
        <color indexed="63"/>
      </right>
      <top>
        <color indexed="63"/>
      </top>
      <bottom>
        <color indexed="63"/>
      </bottom>
    </border>
    <border>
      <left style="double"/>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style="thin"/>
      <top>
        <color indexed="63"/>
      </top>
      <bottom style="double"/>
    </border>
    <border>
      <left style="double"/>
      <right>
        <color indexed="63"/>
      </right>
      <top style="thin"/>
      <bottom>
        <color indexed="63"/>
      </bottom>
    </border>
    <border>
      <left style="thin"/>
      <right>
        <color indexed="63"/>
      </right>
      <top>
        <color indexed="63"/>
      </top>
      <bottom style="double"/>
    </border>
    <border>
      <left>
        <color indexed="63"/>
      </left>
      <right style="double"/>
      <top>
        <color indexed="63"/>
      </top>
      <bottom>
        <color indexed="63"/>
      </bottom>
    </border>
    <border>
      <left>
        <color indexed="63"/>
      </left>
      <right style="double"/>
      <top>
        <color indexed="63"/>
      </top>
      <bottom style="double"/>
    </border>
    <border>
      <left style="thin"/>
      <right style="double"/>
      <top style="thin"/>
      <bottom style="thin"/>
    </border>
    <border>
      <left>
        <color indexed="63"/>
      </left>
      <right style="double"/>
      <top style="double"/>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thin"/>
      <bottom style="double"/>
    </border>
    <border>
      <left style="double"/>
      <right>
        <color indexed="63"/>
      </right>
      <top style="thin"/>
      <bottom style="double"/>
    </border>
    <border>
      <left style="double"/>
      <right style="thin"/>
      <top style="double"/>
      <bottom style="thin"/>
    </border>
    <border>
      <left style="double"/>
      <right style="thin"/>
      <top style="thin"/>
      <bottom style="thin"/>
    </border>
    <border>
      <left style="thin"/>
      <right style="thin"/>
      <top style="double"/>
      <bottom style="thin"/>
    </border>
    <border>
      <left style="thin"/>
      <right style="thin"/>
      <top style="double"/>
      <bottom>
        <color indexed="63"/>
      </bottom>
    </border>
    <border>
      <left style="thin"/>
      <right style="double"/>
      <top style="double"/>
      <bottom>
        <color indexed="63"/>
      </bottom>
    </border>
    <border>
      <left style="thin"/>
      <right style="double"/>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7" fillId="0" borderId="0">
      <alignment/>
      <protection/>
    </xf>
    <xf numFmtId="0" fontId="7" fillId="0" borderId="0">
      <alignment/>
      <protection/>
    </xf>
    <xf numFmtId="0" fontId="1"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41">
    <xf numFmtId="0" fontId="0" fillId="0" borderId="0" xfId="0" applyAlignment="1">
      <alignment/>
    </xf>
    <xf numFmtId="0" fontId="0" fillId="0" borderId="0" xfId="59" applyFont="1" applyAlignment="1">
      <alignment vertical="top"/>
      <protection/>
    </xf>
    <xf numFmtId="3" fontId="2" fillId="0" borderId="0" xfId="59" applyNumberFormat="1" applyFont="1" applyAlignment="1">
      <alignment vertical="top"/>
      <protection/>
    </xf>
    <xf numFmtId="3" fontId="3" fillId="0" borderId="0" xfId="59" applyNumberFormat="1" applyFont="1" applyAlignment="1">
      <alignment vertical="top"/>
      <protection/>
    </xf>
    <xf numFmtId="0" fontId="0" fillId="0" borderId="0" xfId="59" applyFont="1" applyAlignment="1">
      <alignment horizontal="center" vertical="top"/>
      <protection/>
    </xf>
    <xf numFmtId="3" fontId="0" fillId="0" borderId="0" xfId="59" applyNumberFormat="1" applyFont="1" applyAlignment="1">
      <alignment vertical="top"/>
      <protection/>
    </xf>
    <xf numFmtId="3" fontId="3" fillId="0" borderId="0" xfId="59" applyNumberFormat="1" applyFont="1" applyAlignment="1">
      <alignment horizontal="left" vertical="top" indent="1"/>
      <protection/>
    </xf>
    <xf numFmtId="3" fontId="0" fillId="0" borderId="0" xfId="59" applyNumberFormat="1" applyFont="1" applyAlignment="1">
      <alignment horizontal="left" vertical="top" indent="1"/>
      <protection/>
    </xf>
    <xf numFmtId="3" fontId="3" fillId="0" borderId="0" xfId="59" applyNumberFormat="1" applyFont="1" applyBorder="1" applyAlignment="1" applyProtection="1">
      <alignment horizontal="right" vertical="top"/>
      <protection hidden="1"/>
    </xf>
    <xf numFmtId="3" fontId="0" fillId="0" borderId="0" xfId="59" applyNumberFormat="1" applyFont="1" applyBorder="1" applyAlignment="1" applyProtection="1">
      <alignment horizontal="right" vertical="top"/>
      <protection hidden="1"/>
    </xf>
    <xf numFmtId="0" fontId="0" fillId="0" borderId="0" xfId="59" applyFont="1" applyBorder="1" applyAlignment="1" applyProtection="1">
      <alignment vertical="top"/>
      <protection hidden="1"/>
    </xf>
    <xf numFmtId="0" fontId="0" fillId="0" borderId="0" xfId="59" applyNumberFormat="1" applyFont="1" applyAlignment="1">
      <alignment vertical="top"/>
      <protection/>
    </xf>
    <xf numFmtId="0" fontId="3" fillId="0" borderId="0" xfId="59" applyNumberFormat="1" applyFont="1" applyAlignment="1">
      <alignment vertical="top"/>
      <protection/>
    </xf>
    <xf numFmtId="0" fontId="0" fillId="0" borderId="10" xfId="59" applyFont="1" applyBorder="1" applyAlignment="1">
      <alignment vertical="top"/>
      <protection/>
    </xf>
    <xf numFmtId="0" fontId="0" fillId="0" borderId="11" xfId="59" applyFont="1" applyBorder="1" applyAlignment="1">
      <alignment vertical="top"/>
      <protection/>
    </xf>
    <xf numFmtId="0" fontId="0" fillId="0" borderId="12" xfId="59" applyFont="1" applyBorder="1" applyAlignment="1">
      <alignment vertical="top"/>
      <protection/>
    </xf>
    <xf numFmtId="0" fontId="0" fillId="0" borderId="0" xfId="59" applyFont="1" applyBorder="1" applyAlignment="1">
      <alignment vertical="top"/>
      <protection/>
    </xf>
    <xf numFmtId="9" fontId="0" fillId="33" borderId="0" xfId="59" applyNumberFormat="1" applyFont="1" applyFill="1" applyBorder="1" applyAlignment="1">
      <alignment horizontal="center" vertical="top" shrinkToFit="1"/>
      <protection/>
    </xf>
    <xf numFmtId="0" fontId="0" fillId="0" borderId="0" xfId="59" applyNumberFormat="1" applyFont="1" applyBorder="1" applyAlignment="1">
      <alignment horizontal="right" vertical="top"/>
      <protection/>
    </xf>
    <xf numFmtId="0" fontId="0" fillId="0" borderId="13" xfId="59" applyFont="1" applyBorder="1" applyAlignment="1">
      <alignment vertical="top"/>
      <protection/>
    </xf>
    <xf numFmtId="9" fontId="0" fillId="0" borderId="0" xfId="59" applyNumberFormat="1" applyFont="1" applyBorder="1" applyAlignment="1">
      <alignment horizontal="left" vertical="top" shrinkToFit="1"/>
      <protection/>
    </xf>
    <xf numFmtId="9" fontId="0" fillId="0" borderId="0" xfId="59" applyNumberFormat="1" applyFont="1" applyBorder="1" applyAlignment="1">
      <alignment vertical="top" shrinkToFit="1"/>
      <protection/>
    </xf>
    <xf numFmtId="0" fontId="0" fillId="0" borderId="0" xfId="59" applyNumberFormat="1" applyFont="1" applyBorder="1" applyAlignment="1">
      <alignment vertical="top"/>
      <protection/>
    </xf>
    <xf numFmtId="0" fontId="0" fillId="0" borderId="14" xfId="59" applyFont="1" applyBorder="1" applyAlignment="1">
      <alignment vertical="top"/>
      <protection/>
    </xf>
    <xf numFmtId="0" fontId="0" fillId="0" borderId="15" xfId="59" applyFont="1" applyBorder="1" applyAlignment="1">
      <alignment vertical="top"/>
      <protection/>
    </xf>
    <xf numFmtId="0" fontId="3" fillId="0" borderId="16" xfId="59" applyNumberFormat="1" applyFont="1" applyBorder="1" applyAlignment="1">
      <alignment vertical="top"/>
      <protection/>
    </xf>
    <xf numFmtId="9" fontId="0" fillId="33" borderId="15" xfId="59" applyNumberFormat="1" applyFont="1" applyFill="1" applyBorder="1" applyAlignment="1">
      <alignment horizontal="center" vertical="top" shrinkToFit="1"/>
      <protection/>
    </xf>
    <xf numFmtId="0" fontId="0" fillId="0" borderId="15" xfId="59" applyNumberFormat="1" applyFont="1" applyBorder="1" applyAlignment="1">
      <alignment horizontal="right" vertical="top"/>
      <protection/>
    </xf>
    <xf numFmtId="0" fontId="0" fillId="0" borderId="16" xfId="59" applyFont="1" applyBorder="1" applyAlignment="1">
      <alignment vertical="top"/>
      <protection/>
    </xf>
    <xf numFmtId="0" fontId="3" fillId="0" borderId="13" xfId="59" applyNumberFormat="1" applyFont="1" applyBorder="1" applyAlignment="1">
      <alignment vertical="top"/>
      <protection/>
    </xf>
    <xf numFmtId="0" fontId="0" fillId="0" borderId="17" xfId="59" applyFont="1" applyBorder="1" applyAlignment="1">
      <alignment vertical="top"/>
      <protection/>
    </xf>
    <xf numFmtId="0" fontId="0" fillId="0" borderId="18" xfId="59" applyFont="1" applyBorder="1" applyAlignment="1">
      <alignment vertical="top"/>
      <protection/>
    </xf>
    <xf numFmtId="0" fontId="3" fillId="0" borderId="19" xfId="59" applyNumberFormat="1" applyFont="1" applyBorder="1" applyAlignment="1">
      <alignment vertical="top"/>
      <protection/>
    </xf>
    <xf numFmtId="38" fontId="3" fillId="0" borderId="0" xfId="59" applyNumberFormat="1" applyFont="1" applyFill="1" applyBorder="1" applyAlignment="1" applyProtection="1">
      <alignment vertical="top"/>
      <protection locked="0"/>
    </xf>
    <xf numFmtId="3" fontId="3" fillId="0" borderId="0" xfId="59" applyNumberFormat="1" applyFont="1" applyAlignment="1" applyProtection="1">
      <alignment vertical="top"/>
      <protection locked="0"/>
    </xf>
    <xf numFmtId="38" fontId="3" fillId="0" borderId="0" xfId="59" applyNumberFormat="1" applyFont="1" applyAlignment="1">
      <alignment vertical="top"/>
      <protection/>
    </xf>
    <xf numFmtId="0" fontId="3" fillId="0" borderId="0" xfId="59" applyFont="1" applyAlignment="1">
      <alignment vertical="top"/>
      <protection/>
    </xf>
    <xf numFmtId="0" fontId="0" fillId="0" borderId="0" xfId="59" applyFont="1" applyFill="1" applyBorder="1" applyAlignment="1" applyProtection="1">
      <alignment vertical="top"/>
      <protection hidden="1"/>
    </xf>
    <xf numFmtId="0" fontId="3" fillId="0" borderId="0" xfId="59" applyFont="1" applyFill="1" applyBorder="1" applyAlignment="1" applyProtection="1">
      <alignment vertical="top"/>
      <protection hidden="1"/>
    </xf>
    <xf numFmtId="0" fontId="0" fillId="0" borderId="10" xfId="59" applyFont="1" applyFill="1" applyBorder="1" applyAlignment="1" applyProtection="1">
      <alignment vertical="top"/>
      <protection hidden="1"/>
    </xf>
    <xf numFmtId="0" fontId="3" fillId="0" borderId="10" xfId="59" applyFont="1" applyFill="1" applyBorder="1" applyAlignment="1" applyProtection="1">
      <alignment vertical="top"/>
      <protection hidden="1"/>
    </xf>
    <xf numFmtId="0" fontId="0" fillId="0" borderId="10" xfId="59" applyFont="1" applyBorder="1" applyAlignment="1" applyProtection="1">
      <alignment vertical="top"/>
      <protection hidden="1"/>
    </xf>
    <xf numFmtId="38" fontId="0" fillId="0" borderId="0" xfId="59" applyNumberFormat="1" applyFont="1" applyFill="1" applyBorder="1" applyAlignment="1" applyProtection="1">
      <alignment horizontal="right" vertical="top"/>
      <protection hidden="1"/>
    </xf>
    <xf numFmtId="38" fontId="0" fillId="0" borderId="0" xfId="59" applyNumberFormat="1" applyFont="1" applyFill="1" applyBorder="1" applyAlignment="1" applyProtection="1">
      <alignment vertical="top"/>
      <protection hidden="1"/>
    </xf>
    <xf numFmtId="0" fontId="5" fillId="0" borderId="0" xfId="59" applyFont="1" applyFill="1" applyBorder="1" applyAlignment="1" applyProtection="1">
      <alignment horizontal="right" vertical="top"/>
      <protection hidden="1"/>
    </xf>
    <xf numFmtId="38" fontId="5" fillId="0" borderId="0" xfId="59" applyNumberFormat="1" applyFont="1" applyFill="1" applyBorder="1" applyAlignment="1" applyProtection="1">
      <alignment horizontal="right" vertical="top"/>
      <protection hidden="1"/>
    </xf>
    <xf numFmtId="38" fontId="3" fillId="0" borderId="0" xfId="59" applyNumberFormat="1" applyFont="1" applyBorder="1" applyAlignment="1" applyProtection="1">
      <alignment vertical="top"/>
      <protection hidden="1"/>
    </xf>
    <xf numFmtId="2" fontId="0" fillId="0" borderId="0" xfId="58" applyNumberFormat="1" applyFont="1" applyAlignment="1">
      <alignment vertical="top"/>
      <protection/>
    </xf>
    <xf numFmtId="2" fontId="0" fillId="0" borderId="0" xfId="58" applyNumberFormat="1" applyFont="1" applyFill="1" applyAlignment="1">
      <alignment vertical="top"/>
      <protection/>
    </xf>
    <xf numFmtId="3" fontId="0" fillId="0" borderId="0" xfId="58" applyNumberFormat="1" applyFont="1" applyFill="1" applyAlignment="1">
      <alignment vertical="top"/>
      <protection/>
    </xf>
    <xf numFmtId="0" fontId="3" fillId="0" borderId="0" xfId="58" applyNumberFormat="1" applyFont="1" applyFill="1" applyAlignment="1">
      <alignment horizontal="left" vertical="top"/>
      <protection/>
    </xf>
    <xf numFmtId="3" fontId="0" fillId="0" borderId="0" xfId="58" applyNumberFormat="1" applyFont="1" applyFill="1" applyAlignment="1">
      <alignment horizontal="center" vertical="top"/>
      <protection/>
    </xf>
    <xf numFmtId="2" fontId="0" fillId="0" borderId="0" xfId="58" applyNumberFormat="1" applyFont="1" applyFill="1" applyAlignment="1">
      <alignment horizontal="center" vertical="top"/>
      <protection/>
    </xf>
    <xf numFmtId="3" fontId="2" fillId="0" borderId="0" xfId="58" applyNumberFormat="1" applyFont="1" applyFill="1" applyAlignment="1">
      <alignment vertical="top"/>
      <protection/>
    </xf>
    <xf numFmtId="3" fontId="3" fillId="0" borderId="0" xfId="58" applyNumberFormat="1" applyFont="1" applyFill="1" applyAlignment="1">
      <alignment horizontal="center" vertical="top"/>
      <protection/>
    </xf>
    <xf numFmtId="2" fontId="3" fillId="0" borderId="0" xfId="58" applyNumberFormat="1" applyFont="1" applyFill="1" applyAlignment="1">
      <alignment horizontal="center" vertical="top"/>
      <protection/>
    </xf>
    <xf numFmtId="3" fontId="3" fillId="0" borderId="0" xfId="58" applyNumberFormat="1" applyFont="1" applyFill="1" applyAlignment="1">
      <alignment vertical="top"/>
      <protection/>
    </xf>
    <xf numFmtId="3" fontId="3" fillId="0" borderId="0" xfId="59" applyNumberFormat="1" applyFont="1" applyFill="1" applyBorder="1" applyAlignment="1" applyProtection="1">
      <alignment vertical="top"/>
      <protection hidden="1"/>
    </xf>
    <xf numFmtId="0" fontId="3" fillId="0" borderId="0" xfId="59" applyFont="1" applyFill="1" applyBorder="1" applyAlignment="1" applyProtection="1">
      <alignment vertical="top"/>
      <protection hidden="1" locked="0"/>
    </xf>
    <xf numFmtId="0" fontId="3" fillId="0" borderId="0" xfId="59" applyNumberFormat="1" applyFont="1" applyFill="1" applyBorder="1" applyAlignment="1" applyProtection="1">
      <alignment vertical="top"/>
      <protection hidden="1"/>
    </xf>
    <xf numFmtId="180" fontId="3" fillId="0" borderId="0" xfId="59" applyNumberFormat="1" applyFont="1" applyFill="1" applyBorder="1" applyAlignment="1" applyProtection="1">
      <alignment vertical="top"/>
      <protection hidden="1"/>
    </xf>
    <xf numFmtId="38" fontId="3" fillId="0" borderId="0" xfId="59" applyNumberFormat="1" applyFont="1" applyFill="1" applyBorder="1" applyAlignment="1" applyProtection="1">
      <alignment vertical="top"/>
      <protection hidden="1"/>
    </xf>
    <xf numFmtId="180" fontId="0" fillId="0" borderId="0" xfId="59" applyNumberFormat="1" applyFont="1" applyFill="1" applyBorder="1" applyAlignment="1" applyProtection="1">
      <alignment vertical="top"/>
      <protection hidden="1"/>
    </xf>
    <xf numFmtId="3" fontId="0" fillId="0" borderId="0" xfId="59" applyNumberFormat="1" applyFont="1" applyFill="1" applyBorder="1" applyAlignment="1" applyProtection="1">
      <alignment vertical="top"/>
      <protection hidden="1"/>
    </xf>
    <xf numFmtId="0" fontId="0" fillId="0" borderId="0" xfId="59" applyFont="1" applyFill="1" applyBorder="1" applyAlignment="1" applyProtection="1">
      <alignment vertical="top"/>
      <protection hidden="1" locked="0"/>
    </xf>
    <xf numFmtId="0" fontId="0" fillId="0" borderId="0" xfId="59" applyNumberFormat="1" applyFont="1" applyFill="1" applyBorder="1" applyAlignment="1" applyProtection="1">
      <alignment horizontal="left" vertical="top" indent="1"/>
      <protection hidden="1"/>
    </xf>
    <xf numFmtId="0" fontId="5" fillId="0" borderId="0" xfId="59" applyNumberFormat="1" applyFont="1" applyFill="1" applyAlignment="1">
      <alignment vertical="top"/>
      <protection/>
    </xf>
    <xf numFmtId="38" fontId="5" fillId="0" borderId="0" xfId="59" applyNumberFormat="1" applyFont="1" applyFill="1" applyBorder="1" applyAlignment="1" applyProtection="1">
      <alignment vertical="top"/>
      <protection hidden="1"/>
    </xf>
    <xf numFmtId="0" fontId="0" fillId="0" borderId="0" xfId="59" applyFont="1" applyFill="1" applyBorder="1" applyAlignment="1" applyProtection="1">
      <alignment/>
      <protection hidden="1"/>
    </xf>
    <xf numFmtId="180" fontId="0" fillId="0" borderId="0" xfId="59" applyNumberFormat="1" applyFont="1" applyFill="1" applyBorder="1" applyAlignment="1" applyProtection="1">
      <alignment horizontal="centerContinuous" vertical="top"/>
      <protection hidden="1"/>
    </xf>
    <xf numFmtId="0" fontId="0" fillId="0" borderId="0" xfId="59" applyFont="1" applyFill="1" applyBorder="1" applyAlignment="1" applyProtection="1">
      <alignment horizontal="centerContinuous" vertical="top"/>
      <protection hidden="1"/>
    </xf>
    <xf numFmtId="0" fontId="0" fillId="0" borderId="0" xfId="59" applyFont="1" applyBorder="1" applyAlignment="1" applyProtection="1">
      <alignment horizontal="centerContinuous" vertical="top"/>
      <protection hidden="1"/>
    </xf>
    <xf numFmtId="38" fontId="0" fillId="0" borderId="0" xfId="59" applyNumberFormat="1" applyFont="1" applyFill="1" applyBorder="1" applyAlignment="1" applyProtection="1">
      <alignment horizontal="centerContinuous" vertical="top"/>
      <protection hidden="1"/>
    </xf>
    <xf numFmtId="0" fontId="3" fillId="0" borderId="0" xfId="59" applyFont="1" applyFill="1" applyBorder="1" applyAlignment="1" applyProtection="1">
      <alignment horizontal="centerContinuous" vertical="top"/>
      <protection hidden="1"/>
    </xf>
    <xf numFmtId="38" fontId="3" fillId="0" borderId="0" xfId="59" applyNumberFormat="1" applyFont="1" applyFill="1" applyBorder="1" applyAlignment="1" applyProtection="1">
      <alignment horizontal="centerContinuous" vertical="top"/>
      <protection hidden="1"/>
    </xf>
    <xf numFmtId="38" fontId="8" fillId="0" borderId="0" xfId="59" applyNumberFormat="1" applyFont="1" applyFill="1" applyBorder="1" applyAlignment="1" applyProtection="1">
      <alignment horizontal="centerContinuous" vertical="top"/>
      <protection hidden="1"/>
    </xf>
    <xf numFmtId="180" fontId="0" fillId="0" borderId="0" xfId="58" applyNumberFormat="1" applyFont="1" applyFill="1" applyAlignment="1">
      <alignment vertical="top"/>
      <protection/>
    </xf>
    <xf numFmtId="0" fontId="0" fillId="0" borderId="0" xfId="59" applyFont="1" applyFill="1" applyBorder="1" applyAlignment="1" applyProtection="1">
      <alignment vertical="top"/>
      <protection locked="0"/>
    </xf>
    <xf numFmtId="0" fontId="3" fillId="0" borderId="0" xfId="59" applyFont="1" applyFill="1" applyBorder="1" applyAlignment="1" applyProtection="1">
      <alignment vertical="top"/>
      <protection locked="0"/>
    </xf>
    <xf numFmtId="38" fontId="2" fillId="0" borderId="0" xfId="59" applyNumberFormat="1" applyFont="1" applyFill="1" applyBorder="1" applyAlignment="1" applyProtection="1">
      <alignment vertical="top"/>
      <protection hidden="1"/>
    </xf>
    <xf numFmtId="0" fontId="2" fillId="0" borderId="0" xfId="59" applyFont="1" applyFill="1" applyBorder="1" applyAlignment="1" applyProtection="1">
      <alignment vertical="top"/>
      <protection locked="0"/>
    </xf>
    <xf numFmtId="0" fontId="2" fillId="0" borderId="0" xfId="59" applyFont="1" applyFill="1" applyBorder="1" applyAlignment="1" applyProtection="1">
      <alignment vertical="top"/>
      <protection hidden="1"/>
    </xf>
    <xf numFmtId="0" fontId="5" fillId="0" borderId="0" xfId="59" applyNumberFormat="1" applyFont="1" applyFill="1" applyBorder="1" applyAlignment="1" applyProtection="1">
      <alignment vertical="top"/>
      <protection hidden="1"/>
    </xf>
    <xf numFmtId="0" fontId="8" fillId="0" borderId="0" xfId="59" applyNumberFormat="1" applyFont="1" applyFill="1" applyBorder="1" applyAlignment="1" applyProtection="1">
      <alignment horizontal="centerContinuous" vertical="top"/>
      <protection hidden="1"/>
    </xf>
    <xf numFmtId="38" fontId="0" fillId="0" borderId="10" xfId="59" applyNumberFormat="1" applyFont="1" applyFill="1" applyBorder="1" applyAlignment="1" applyProtection="1">
      <alignment vertical="top"/>
      <protection hidden="1"/>
    </xf>
    <xf numFmtId="0" fontId="0" fillId="0" borderId="0" xfId="59" applyFont="1" applyFill="1" applyBorder="1" applyAlignment="1" applyProtection="1">
      <alignment horizontal="right" vertical="top"/>
      <protection hidden="1"/>
    </xf>
    <xf numFmtId="0" fontId="0" fillId="0" borderId="0" xfId="59" applyNumberFormat="1" applyFont="1" applyFill="1" applyBorder="1" applyAlignment="1" applyProtection="1">
      <alignment vertical="top"/>
      <protection hidden="1"/>
    </xf>
    <xf numFmtId="0" fontId="3" fillId="0" borderId="0" xfId="59" applyNumberFormat="1" applyFont="1" applyFill="1" applyBorder="1" applyAlignment="1" applyProtection="1">
      <alignment horizontal="right" vertical="top"/>
      <protection hidden="1"/>
    </xf>
    <xf numFmtId="0" fontId="3" fillId="0" borderId="0" xfId="59" applyFont="1" applyFill="1" applyBorder="1" applyAlignment="1" applyProtection="1">
      <alignment horizontal="right" vertical="top"/>
      <protection hidden="1"/>
    </xf>
    <xf numFmtId="38" fontId="3" fillId="0" borderId="0" xfId="59" applyNumberFormat="1" applyFont="1" applyFill="1" applyBorder="1" applyAlignment="1" applyProtection="1">
      <alignment horizontal="right" vertical="top"/>
      <protection hidden="1"/>
    </xf>
    <xf numFmtId="0" fontId="3" fillId="0" borderId="0" xfId="59" applyNumberFormat="1" applyFont="1" applyBorder="1" applyAlignment="1" applyProtection="1">
      <alignment vertical="top"/>
      <protection hidden="1"/>
    </xf>
    <xf numFmtId="3" fontId="0" fillId="0" borderId="0" xfId="57" applyNumberFormat="1" applyFont="1" applyAlignment="1">
      <alignment vertical="top"/>
      <protection/>
    </xf>
    <xf numFmtId="0" fontId="3" fillId="0" borderId="0" xfId="59" applyFont="1" applyFill="1" applyBorder="1" applyAlignment="1" applyProtection="1">
      <alignment horizontal="center" vertical="top"/>
      <protection hidden="1"/>
    </xf>
    <xf numFmtId="0" fontId="3" fillId="0" borderId="0" xfId="0" applyFont="1" applyAlignment="1">
      <alignment/>
    </xf>
    <xf numFmtId="0" fontId="0" fillId="0" borderId="0" xfId="57" applyFont="1" applyAlignment="1">
      <alignment horizontal="justify" vertical="top"/>
      <protection/>
    </xf>
    <xf numFmtId="38" fontId="0" fillId="0" borderId="0" xfId="0" applyNumberFormat="1" applyAlignment="1">
      <alignment/>
    </xf>
    <xf numFmtId="9" fontId="0" fillId="0" borderId="0" xfId="0" applyNumberFormat="1" applyAlignment="1">
      <alignment/>
    </xf>
    <xf numFmtId="38" fontId="3" fillId="0" borderId="0" xfId="0" applyNumberFormat="1" applyFont="1" applyAlignment="1">
      <alignment/>
    </xf>
    <xf numFmtId="0" fontId="10" fillId="0" borderId="0" xfId="0" applyFont="1" applyAlignment="1">
      <alignment/>
    </xf>
    <xf numFmtId="38" fontId="10" fillId="0" borderId="0" xfId="0" applyNumberFormat="1" applyFont="1" applyAlignment="1">
      <alignment/>
    </xf>
    <xf numFmtId="0" fontId="2" fillId="0" borderId="0" xfId="0" applyFont="1" applyAlignment="1">
      <alignment/>
    </xf>
    <xf numFmtId="38" fontId="2" fillId="0" borderId="0" xfId="0" applyNumberFormat="1" applyFont="1" applyAlignment="1">
      <alignment/>
    </xf>
    <xf numFmtId="183" fontId="0" fillId="0" borderId="0" xfId="42" applyNumberFormat="1" applyFont="1" applyAlignment="1">
      <alignment/>
    </xf>
    <xf numFmtId="183" fontId="3" fillId="0" borderId="0" xfId="42" applyNumberFormat="1" applyFont="1" applyAlignment="1">
      <alignment/>
    </xf>
    <xf numFmtId="183" fontId="2" fillId="0" borderId="0" xfId="42" applyNumberFormat="1" applyFont="1" applyAlignment="1">
      <alignment/>
    </xf>
    <xf numFmtId="183" fontId="10" fillId="0" borderId="0" xfId="42" applyNumberFormat="1" applyFont="1" applyAlignment="1">
      <alignment/>
    </xf>
    <xf numFmtId="38" fontId="0" fillId="0" borderId="0" xfId="0" applyNumberFormat="1" applyFont="1" applyAlignment="1">
      <alignment/>
    </xf>
    <xf numFmtId="0" fontId="14" fillId="0" borderId="0" xfId="0" applyFont="1" applyAlignment="1">
      <alignment/>
    </xf>
    <xf numFmtId="0" fontId="15" fillId="0" borderId="0" xfId="0" applyFont="1" applyAlignment="1">
      <alignment/>
    </xf>
    <xf numFmtId="183" fontId="0" fillId="0" borderId="0" xfId="0" applyNumberFormat="1" applyAlignment="1">
      <alignment/>
    </xf>
    <xf numFmtId="0" fontId="18" fillId="0" borderId="0" xfId="0" applyFont="1" applyFill="1" applyBorder="1" applyAlignment="1">
      <alignment horizontal="left"/>
    </xf>
    <xf numFmtId="0" fontId="19" fillId="0" borderId="0" xfId="0" applyFont="1" applyAlignment="1">
      <alignment/>
    </xf>
    <xf numFmtId="49" fontId="18" fillId="0" borderId="0" xfId="0" applyNumberFormat="1" applyFont="1" applyBorder="1" applyAlignment="1">
      <alignment/>
    </xf>
    <xf numFmtId="0" fontId="20" fillId="0" borderId="0" xfId="0" applyFont="1" applyFill="1" applyBorder="1" applyAlignment="1">
      <alignment/>
    </xf>
    <xf numFmtId="0" fontId="20" fillId="0" borderId="0" xfId="0" applyFont="1" applyFill="1" applyBorder="1" applyAlignment="1">
      <alignment horizontal="center"/>
    </xf>
    <xf numFmtId="0" fontId="20" fillId="0" borderId="0" xfId="0" applyFont="1" applyBorder="1" applyAlignment="1">
      <alignment/>
    </xf>
    <xf numFmtId="197" fontId="18" fillId="0" borderId="0" xfId="0" applyNumberFormat="1" applyFont="1" applyBorder="1" applyAlignment="1">
      <alignment/>
    </xf>
    <xf numFmtId="197" fontId="20" fillId="0" borderId="0" xfId="0" applyNumberFormat="1" applyFont="1" applyBorder="1" applyAlignment="1">
      <alignment/>
    </xf>
    <xf numFmtId="197" fontId="21" fillId="0" borderId="0" xfId="0" applyNumberFormat="1" applyFont="1" applyBorder="1" applyAlignment="1">
      <alignment/>
    </xf>
    <xf numFmtId="197" fontId="20" fillId="0" borderId="0" xfId="42" applyNumberFormat="1" applyFont="1" applyBorder="1" applyAlignment="1">
      <alignment/>
    </xf>
    <xf numFmtId="197" fontId="20" fillId="0" borderId="0" xfId="0" applyNumberFormat="1" applyFont="1" applyFill="1" applyBorder="1" applyAlignment="1">
      <alignment/>
    </xf>
    <xf numFmtId="0" fontId="16" fillId="0" borderId="10" xfId="0" applyFont="1" applyFill="1" applyBorder="1" applyAlignment="1">
      <alignment horizontal="left"/>
    </xf>
    <xf numFmtId="0" fontId="20" fillId="0" borderId="10" xfId="0" applyFont="1" applyFill="1" applyBorder="1" applyAlignment="1">
      <alignment/>
    </xf>
    <xf numFmtId="14" fontId="18" fillId="0" borderId="0" xfId="0" applyNumberFormat="1" applyFont="1" applyBorder="1" applyAlignment="1">
      <alignment horizontal="left"/>
    </xf>
    <xf numFmtId="0" fontId="22" fillId="0" borderId="10" xfId="0" applyFont="1" applyBorder="1" applyAlignment="1">
      <alignment/>
    </xf>
    <xf numFmtId="0" fontId="19" fillId="0" borderId="10" xfId="0" applyFont="1" applyBorder="1" applyAlignment="1">
      <alignment/>
    </xf>
    <xf numFmtId="0" fontId="22" fillId="0" borderId="0" xfId="0" applyFont="1" applyBorder="1" applyAlignment="1">
      <alignment/>
    </xf>
    <xf numFmtId="0" fontId="19" fillId="0" borderId="0" xfId="0" applyFont="1" applyBorder="1" applyAlignment="1">
      <alignment/>
    </xf>
    <xf numFmtId="0" fontId="22" fillId="0" borderId="0" xfId="0" applyFont="1" applyAlignment="1">
      <alignment/>
    </xf>
    <xf numFmtId="0" fontId="22" fillId="0" borderId="18" xfId="0" applyFont="1" applyBorder="1" applyAlignment="1">
      <alignment/>
    </xf>
    <xf numFmtId="0" fontId="19" fillId="0" borderId="0" xfId="0" applyFont="1" applyAlignment="1">
      <alignment vertical="top"/>
    </xf>
    <xf numFmtId="0" fontId="19" fillId="0" borderId="0" xfId="0" applyFont="1" applyAlignment="1">
      <alignment wrapText="1"/>
    </xf>
    <xf numFmtId="197" fontId="19" fillId="0" borderId="0" xfId="0" applyNumberFormat="1" applyFont="1" applyAlignment="1">
      <alignment/>
    </xf>
    <xf numFmtId="10" fontId="19" fillId="0" borderId="0" xfId="0" applyNumberFormat="1" applyFont="1" applyAlignment="1">
      <alignment/>
    </xf>
    <xf numFmtId="0" fontId="19" fillId="0" borderId="20" xfId="0" applyFont="1" applyBorder="1" applyAlignment="1">
      <alignment/>
    </xf>
    <xf numFmtId="197" fontId="19" fillId="0" borderId="20" xfId="0" applyNumberFormat="1" applyFont="1" applyBorder="1" applyAlignment="1">
      <alignment/>
    </xf>
    <xf numFmtId="0" fontId="22" fillId="0" borderId="0" xfId="0" applyFont="1" applyAlignment="1">
      <alignment horizontal="right"/>
    </xf>
    <xf numFmtId="197" fontId="22" fillId="0" borderId="0" xfId="0" applyNumberFormat="1" applyFont="1" applyAlignment="1">
      <alignment/>
    </xf>
    <xf numFmtId="197" fontId="22" fillId="34" borderId="21" xfId="0" applyNumberFormat="1" applyFont="1" applyFill="1" applyBorder="1" applyAlignment="1">
      <alignment/>
    </xf>
    <xf numFmtId="197" fontId="19" fillId="0" borderId="10" xfId="0" applyNumberFormat="1" applyFont="1" applyBorder="1" applyAlignment="1">
      <alignment/>
    </xf>
    <xf numFmtId="198" fontId="22" fillId="0" borderId="10" xfId="0" applyNumberFormat="1" applyFont="1" applyBorder="1" applyAlignment="1">
      <alignment horizontal="right"/>
    </xf>
    <xf numFmtId="197" fontId="22" fillId="0" borderId="18" xfId="0" applyNumberFormat="1" applyFont="1" applyBorder="1" applyAlignment="1">
      <alignment/>
    </xf>
    <xf numFmtId="197" fontId="19" fillId="0" borderId="0" xfId="0" applyNumberFormat="1" applyFont="1" applyBorder="1" applyAlignment="1">
      <alignment/>
    </xf>
    <xf numFmtId="197" fontId="22" fillId="0" borderId="10" xfId="0" applyNumberFormat="1" applyFont="1" applyBorder="1" applyAlignment="1">
      <alignment/>
    </xf>
    <xf numFmtId="0" fontId="19" fillId="0" borderId="20" xfId="0" applyFont="1" applyBorder="1" applyAlignment="1">
      <alignment vertical="top"/>
    </xf>
    <xf numFmtId="0" fontId="22" fillId="0" borderId="19" xfId="0" applyFont="1" applyBorder="1" applyAlignment="1">
      <alignment/>
    </xf>
    <xf numFmtId="0" fontId="19" fillId="0" borderId="18" xfId="0" applyFont="1" applyBorder="1" applyAlignment="1">
      <alignment/>
    </xf>
    <xf numFmtId="0" fontId="19" fillId="0" borderId="17" xfId="0" applyFont="1" applyBorder="1" applyAlignment="1">
      <alignment/>
    </xf>
    <xf numFmtId="197" fontId="19" fillId="35" borderId="0" xfId="0" applyNumberFormat="1" applyFont="1" applyFill="1" applyAlignment="1">
      <alignment/>
    </xf>
    <xf numFmtId="197" fontId="19" fillId="36" borderId="0" xfId="0" applyNumberFormat="1" applyFont="1" applyFill="1" applyAlignment="1">
      <alignment/>
    </xf>
    <xf numFmtId="3" fontId="9" fillId="0" borderId="0" xfId="0" applyNumberFormat="1" applyFont="1" applyFill="1" applyBorder="1" applyAlignment="1">
      <alignment horizontal="left"/>
    </xf>
    <xf numFmtId="49" fontId="9" fillId="0" borderId="0" xfId="0" applyNumberFormat="1" applyFont="1" applyBorder="1" applyAlignment="1">
      <alignment/>
    </xf>
    <xf numFmtId="3" fontId="5" fillId="0" borderId="10" xfId="0" applyNumberFormat="1" applyFont="1" applyFill="1" applyBorder="1" applyAlignment="1">
      <alignment horizontal="left"/>
    </xf>
    <xf numFmtId="49" fontId="9" fillId="0" borderId="10" xfId="0" applyNumberFormat="1" applyFont="1" applyBorder="1" applyAlignment="1">
      <alignment/>
    </xf>
    <xf numFmtId="0" fontId="16" fillId="0" borderId="0" xfId="0" applyFont="1" applyFill="1" applyAlignment="1">
      <alignment horizontal="right"/>
    </xf>
    <xf numFmtId="0" fontId="16" fillId="0" borderId="10" xfId="0" applyFont="1" applyFill="1" applyBorder="1" applyAlignment="1">
      <alignment horizontal="right"/>
    </xf>
    <xf numFmtId="3" fontId="0" fillId="0" borderId="0" xfId="0" applyNumberFormat="1" applyAlignment="1">
      <alignment/>
    </xf>
    <xf numFmtId="0" fontId="0" fillId="0" borderId="0" xfId="0" applyAlignment="1">
      <alignment horizontal="right"/>
    </xf>
    <xf numFmtId="3" fontId="5" fillId="0" borderId="0" xfId="0" applyNumberFormat="1" applyFont="1" applyFill="1" applyBorder="1" applyAlignment="1">
      <alignment horizontal="left"/>
    </xf>
    <xf numFmtId="0" fontId="23" fillId="0" borderId="0" xfId="0" applyFont="1" applyAlignment="1">
      <alignment horizontal="left" vertical="top" wrapText="1"/>
    </xf>
    <xf numFmtId="0" fontId="23" fillId="0" borderId="0" xfId="0" applyFont="1" applyAlignment="1">
      <alignment horizontal="justify" vertical="top" wrapText="1"/>
    </xf>
    <xf numFmtId="40" fontId="23" fillId="0" borderId="0" xfId="0" applyNumberFormat="1" applyFont="1" applyAlignment="1">
      <alignment horizontal="right" wrapText="1"/>
    </xf>
    <xf numFmtId="38" fontId="23" fillId="0" borderId="0" xfId="0" applyNumberFormat="1" applyFont="1" applyAlignment="1">
      <alignment horizontal="right"/>
    </xf>
    <xf numFmtId="40" fontId="23" fillId="0" borderId="0" xfId="0" applyNumberFormat="1" applyFont="1" applyAlignment="1">
      <alignment horizontal="right"/>
    </xf>
    <xf numFmtId="0" fontId="16" fillId="0" borderId="0" xfId="0" applyFont="1" applyFill="1" applyBorder="1" applyAlignment="1">
      <alignment horizontal="right"/>
    </xf>
    <xf numFmtId="197" fontId="23" fillId="0" borderId="0" xfId="0" applyNumberFormat="1" applyFont="1" applyFill="1" applyAlignment="1">
      <alignment/>
    </xf>
    <xf numFmtId="0" fontId="23" fillId="0" borderId="0" xfId="0" applyFont="1" applyFill="1" applyAlignment="1">
      <alignment horizontal="justify" vertical="top"/>
    </xf>
    <xf numFmtId="0" fontId="23" fillId="0" borderId="0" xfId="0" applyFont="1" applyAlignment="1">
      <alignment horizontal="justify" vertical="top"/>
    </xf>
    <xf numFmtId="0" fontId="16" fillId="0" borderId="0" xfId="0" applyFont="1" applyFill="1" applyAlignment="1">
      <alignment horizontal="left"/>
    </xf>
    <xf numFmtId="0" fontId="16" fillId="0" borderId="10" xfId="0" applyFont="1" applyFill="1" applyBorder="1" applyAlignment="1">
      <alignment horizontal="left" vertical="top"/>
    </xf>
    <xf numFmtId="0" fontId="17" fillId="0" borderId="10" xfId="0" applyFont="1" applyBorder="1" applyAlignment="1">
      <alignment horizontal="justify" vertical="top" wrapText="1"/>
    </xf>
    <xf numFmtId="40" fontId="17" fillId="0" borderId="10" xfId="0" applyNumberFormat="1" applyFont="1" applyBorder="1" applyAlignment="1">
      <alignment horizontal="right" wrapText="1"/>
    </xf>
    <xf numFmtId="38" fontId="17" fillId="0" borderId="10" xfId="0" applyNumberFormat="1" applyFont="1" applyBorder="1" applyAlignment="1">
      <alignment horizontal="right"/>
    </xf>
    <xf numFmtId="40" fontId="17" fillId="0" borderId="10" xfId="0" applyNumberFormat="1" applyFont="1" applyBorder="1" applyAlignment="1">
      <alignment horizontal="right"/>
    </xf>
    <xf numFmtId="0" fontId="17" fillId="0" borderId="0" xfId="0" applyFont="1" applyAlignment="1">
      <alignment horizontal="left" vertical="top" wrapText="1"/>
    </xf>
    <xf numFmtId="0" fontId="17" fillId="0" borderId="0" xfId="0" applyFont="1" applyAlignment="1">
      <alignment horizontal="justify" vertical="top" wrapText="1"/>
    </xf>
    <xf numFmtId="40" fontId="17" fillId="0" borderId="0" xfId="0" applyNumberFormat="1" applyFont="1" applyAlignment="1">
      <alignment horizontal="right" wrapText="1"/>
    </xf>
    <xf numFmtId="38" fontId="17" fillId="0" borderId="0" xfId="0" applyNumberFormat="1" applyFont="1" applyAlignment="1">
      <alignment horizontal="right"/>
    </xf>
    <xf numFmtId="40" fontId="17" fillId="0" borderId="0" xfId="0" applyNumberFormat="1" applyFont="1" applyAlignment="1">
      <alignment horizontal="right"/>
    </xf>
    <xf numFmtId="38" fontId="23" fillId="0" borderId="0" xfId="42" applyNumberFormat="1" applyFont="1" applyFill="1" applyAlignment="1">
      <alignment horizontal="right"/>
    </xf>
    <xf numFmtId="197" fontId="23" fillId="0" borderId="0" xfId="0" applyNumberFormat="1" applyFont="1" applyAlignment="1">
      <alignment/>
    </xf>
    <xf numFmtId="49" fontId="17" fillId="0" borderId="0" xfId="0" applyNumberFormat="1" applyFont="1" applyBorder="1" applyAlignment="1">
      <alignment horizontal="left"/>
    </xf>
    <xf numFmtId="49" fontId="16" fillId="0" borderId="0" xfId="0" applyNumberFormat="1" applyFont="1" applyBorder="1" applyAlignment="1">
      <alignment horizontal="left"/>
    </xf>
    <xf numFmtId="49" fontId="17" fillId="0" borderId="0" xfId="0" applyNumberFormat="1" applyFont="1" applyBorder="1" applyAlignment="1">
      <alignment wrapText="1"/>
    </xf>
    <xf numFmtId="200" fontId="16" fillId="0" borderId="0" xfId="0" applyNumberFormat="1" applyFont="1" applyBorder="1" applyAlignment="1">
      <alignment horizontal="right"/>
    </xf>
    <xf numFmtId="49" fontId="16" fillId="0" borderId="0" xfId="0" applyNumberFormat="1" applyFont="1" applyBorder="1" applyAlignment="1">
      <alignment horizontal="right"/>
    </xf>
    <xf numFmtId="0" fontId="17" fillId="0" borderId="0" xfId="0" applyFont="1" applyAlignment="1">
      <alignment horizontal="justify" vertical="top"/>
    </xf>
    <xf numFmtId="197" fontId="24" fillId="0" borderId="0" xfId="42" applyNumberFormat="1" applyFont="1" applyBorder="1" applyAlignment="1" applyProtection="1">
      <alignment horizontal="right"/>
      <protection locked="0"/>
    </xf>
    <xf numFmtId="49" fontId="16" fillId="0" borderId="0" xfId="0" applyNumberFormat="1" applyFont="1" applyBorder="1" applyAlignment="1">
      <alignment wrapText="1"/>
    </xf>
    <xf numFmtId="49" fontId="16" fillId="0" borderId="0" xfId="0" applyNumberFormat="1" applyFont="1" applyAlignment="1">
      <alignment wrapText="1"/>
    </xf>
    <xf numFmtId="0" fontId="16" fillId="0" borderId="0" xfId="0" applyNumberFormat="1" applyFont="1" applyBorder="1" applyAlignment="1">
      <alignment horizontal="right"/>
    </xf>
    <xf numFmtId="14" fontId="16" fillId="0" borderId="0" xfId="0" applyNumberFormat="1" applyFont="1" applyBorder="1" applyAlignment="1">
      <alignment horizontal="right" wrapText="1"/>
    </xf>
    <xf numFmtId="0" fontId="16" fillId="0" borderId="10" xfId="0" applyNumberFormat="1" applyFont="1" applyBorder="1" applyAlignment="1">
      <alignment horizontal="right"/>
    </xf>
    <xf numFmtId="197" fontId="16" fillId="0" borderId="10" xfId="0" applyNumberFormat="1" applyFont="1" applyBorder="1" applyAlignment="1">
      <alignment horizontal="right"/>
    </xf>
    <xf numFmtId="197" fontId="16" fillId="0" borderId="0" xfId="0" applyNumberFormat="1" applyFont="1" applyBorder="1" applyAlignment="1">
      <alignment/>
    </xf>
    <xf numFmtId="49" fontId="17" fillId="0" borderId="0" xfId="0" applyNumberFormat="1" applyFont="1" applyAlignment="1">
      <alignment wrapText="1"/>
    </xf>
    <xf numFmtId="197" fontId="17" fillId="0" borderId="0" xfId="0" applyNumberFormat="1" applyFont="1" applyAlignment="1">
      <alignment horizontal="right"/>
    </xf>
    <xf numFmtId="197" fontId="17" fillId="0" borderId="0" xfId="0" applyNumberFormat="1" applyFont="1" applyAlignment="1">
      <alignment horizontal="center"/>
    </xf>
    <xf numFmtId="197" fontId="25" fillId="0" borderId="0" xfId="0" applyNumberFormat="1" applyFont="1" applyBorder="1" applyAlignment="1">
      <alignment horizontal="right"/>
    </xf>
    <xf numFmtId="197" fontId="26" fillId="0" borderId="0" xfId="0" applyNumberFormat="1" applyFont="1" applyBorder="1" applyAlignment="1">
      <alignment horizontal="right"/>
    </xf>
    <xf numFmtId="197" fontId="17" fillId="0" borderId="0" xfId="0" applyNumberFormat="1" applyFont="1" applyAlignment="1">
      <alignment/>
    </xf>
    <xf numFmtId="197" fontId="16" fillId="0" borderId="0" xfId="0" applyNumberFormat="1" applyFont="1" applyAlignment="1">
      <alignment horizontal="right"/>
    </xf>
    <xf numFmtId="40" fontId="16" fillId="0" borderId="0" xfId="0" applyNumberFormat="1" applyFont="1" applyAlignment="1">
      <alignment horizontal="right"/>
    </xf>
    <xf numFmtId="197" fontId="16" fillId="0" borderId="0" xfId="0" applyNumberFormat="1" applyFont="1" applyAlignment="1">
      <alignment horizontal="center"/>
    </xf>
    <xf numFmtId="197" fontId="27" fillId="0" borderId="0" xfId="0" applyNumberFormat="1" applyFont="1" applyBorder="1" applyAlignment="1">
      <alignment horizontal="right"/>
    </xf>
    <xf numFmtId="49" fontId="24" fillId="0" borderId="0" xfId="0" applyNumberFormat="1" applyFont="1" applyBorder="1" applyAlignment="1">
      <alignment horizontal="left" indent="2"/>
    </xf>
    <xf numFmtId="197" fontId="17" fillId="0" borderId="0" xfId="0" applyNumberFormat="1" applyFont="1" applyBorder="1" applyAlignment="1">
      <alignment/>
    </xf>
    <xf numFmtId="0" fontId="17" fillId="0" borderId="0" xfId="0" applyFont="1" applyBorder="1" applyAlignment="1">
      <alignment horizontal="justify" vertical="top"/>
    </xf>
    <xf numFmtId="49" fontId="17" fillId="0" borderId="0" xfId="0" applyNumberFormat="1" applyFont="1" applyBorder="1" applyAlignment="1" quotePrefix="1">
      <alignment horizontal="left"/>
    </xf>
    <xf numFmtId="197" fontId="16" fillId="0" borderId="0" xfId="0" applyNumberFormat="1" applyFont="1" applyAlignment="1">
      <alignment/>
    </xf>
    <xf numFmtId="197" fontId="16" fillId="0" borderId="10" xfId="0" applyNumberFormat="1" applyFont="1" applyBorder="1" applyAlignment="1">
      <alignment/>
    </xf>
    <xf numFmtId="197" fontId="17" fillId="0" borderId="10" xfId="0" applyNumberFormat="1" applyFont="1" applyBorder="1" applyAlignment="1">
      <alignment/>
    </xf>
    <xf numFmtId="49" fontId="24" fillId="0" borderId="0" xfId="0" applyNumberFormat="1" applyFont="1" applyBorder="1" applyAlignment="1" quotePrefix="1">
      <alignment horizontal="left" indent="2"/>
    </xf>
    <xf numFmtId="0" fontId="3" fillId="0" borderId="0" xfId="0" applyFont="1" applyAlignment="1">
      <alignment horizontal="center"/>
    </xf>
    <xf numFmtId="0" fontId="3" fillId="0" borderId="0" xfId="0" applyFont="1" applyAlignment="1">
      <alignment wrapText="1"/>
    </xf>
    <xf numFmtId="0" fontId="3" fillId="0" borderId="0" xfId="0" applyFont="1" applyAlignment="1">
      <alignment horizontal="left"/>
    </xf>
    <xf numFmtId="3" fontId="3" fillId="0" borderId="0" xfId="0" applyNumberFormat="1" applyFont="1" applyAlignment="1">
      <alignment/>
    </xf>
    <xf numFmtId="0" fontId="3" fillId="0" borderId="0" xfId="57" applyFont="1" applyAlignment="1">
      <alignment horizontal="justify" vertical="top"/>
      <protection/>
    </xf>
    <xf numFmtId="3" fontId="3" fillId="0" borderId="0" xfId="0" applyNumberFormat="1" applyFont="1" applyAlignment="1">
      <alignment horizontal="center"/>
    </xf>
    <xf numFmtId="0" fontId="0" fillId="0" borderId="0" xfId="0" applyAlignment="1">
      <alignment wrapText="1"/>
    </xf>
    <xf numFmtId="49" fontId="17" fillId="0" borderId="0" xfId="0" applyNumberFormat="1" applyFont="1" applyAlignment="1">
      <alignment horizontal="center" wrapText="1"/>
    </xf>
    <xf numFmtId="49" fontId="16" fillId="0" borderId="0" xfId="0" applyNumberFormat="1" applyFont="1" applyAlignment="1">
      <alignment horizontal="center" wrapText="1"/>
    </xf>
    <xf numFmtId="0" fontId="17" fillId="0" borderId="0" xfId="0" applyFont="1" applyAlignment="1">
      <alignment horizontal="right"/>
    </xf>
    <xf numFmtId="49" fontId="17" fillId="0" borderId="0" xfId="0" applyNumberFormat="1" applyFont="1" applyAlignment="1">
      <alignment horizontal="right"/>
    </xf>
    <xf numFmtId="49" fontId="16" fillId="0" borderId="0" xfId="0" applyNumberFormat="1" applyFont="1" applyBorder="1" applyAlignment="1">
      <alignment/>
    </xf>
    <xf numFmtId="197" fontId="28" fillId="0" borderId="0" xfId="0" applyNumberFormat="1" applyFont="1" applyBorder="1" applyAlignment="1">
      <alignment horizontal="right"/>
    </xf>
    <xf numFmtId="0" fontId="4" fillId="0" borderId="0" xfId="0" applyFont="1" applyAlignment="1">
      <alignment horizontal="left" vertical="top" wrapText="1"/>
    </xf>
    <xf numFmtId="0" fontId="4" fillId="0" borderId="0" xfId="0" applyFont="1" applyAlignment="1">
      <alignment horizontal="justify" vertical="top" wrapText="1"/>
    </xf>
    <xf numFmtId="40" fontId="4" fillId="0" borderId="0" xfId="0" applyNumberFormat="1" applyFont="1" applyAlignment="1">
      <alignment horizontal="right" wrapText="1"/>
    </xf>
    <xf numFmtId="38" fontId="4" fillId="0" borderId="0" xfId="0" applyNumberFormat="1" applyFont="1" applyAlignment="1">
      <alignment horizontal="right"/>
    </xf>
    <xf numFmtId="40" fontId="4" fillId="0" borderId="0" xfId="0" applyNumberFormat="1" applyFont="1" applyAlignment="1">
      <alignment horizontal="right"/>
    </xf>
    <xf numFmtId="38" fontId="4" fillId="0" borderId="0" xfId="42" applyNumberFormat="1" applyFont="1" applyFill="1" applyAlignment="1">
      <alignment horizontal="right"/>
    </xf>
    <xf numFmtId="197" fontId="4" fillId="0" borderId="0" xfId="0" applyNumberFormat="1" applyFont="1" applyAlignment="1">
      <alignment/>
    </xf>
    <xf numFmtId="49" fontId="4" fillId="0" borderId="0" xfId="0" applyNumberFormat="1" applyFont="1" applyBorder="1" applyAlignment="1">
      <alignment horizontal="left"/>
    </xf>
    <xf numFmtId="0" fontId="4" fillId="0" borderId="0" xfId="0" applyFont="1" applyAlignment="1">
      <alignment horizontal="justify" vertical="top"/>
    </xf>
    <xf numFmtId="0" fontId="4" fillId="0" borderId="0" xfId="0" applyNumberFormat="1" applyFont="1" applyAlignment="1">
      <alignment horizontal="left" vertical="top" wrapText="1"/>
    </xf>
    <xf numFmtId="183" fontId="4" fillId="37" borderId="0" xfId="58" applyNumberFormat="1" applyFont="1" applyFill="1" applyAlignment="1">
      <alignment vertical="top"/>
      <protection/>
    </xf>
    <xf numFmtId="0" fontId="3" fillId="0" borderId="0" xfId="59" applyFont="1" applyBorder="1" applyAlignment="1" applyProtection="1">
      <alignment horizontal="center" vertical="top"/>
      <protection hidden="1"/>
    </xf>
    <xf numFmtId="2" fontId="3" fillId="0" borderId="0" xfId="58" applyNumberFormat="1" applyFont="1" applyFill="1" applyAlignment="1">
      <alignment horizontal="center" vertical="center"/>
      <protection/>
    </xf>
    <xf numFmtId="183" fontId="0" fillId="0" borderId="0" xfId="42" applyNumberFormat="1" applyFont="1" applyBorder="1" applyAlignment="1" applyProtection="1">
      <alignment vertical="top"/>
      <protection hidden="1"/>
    </xf>
    <xf numFmtId="3" fontId="9" fillId="0" borderId="0" xfId="59" applyNumberFormat="1" applyFont="1" applyFill="1" applyBorder="1" applyAlignment="1" applyProtection="1">
      <alignment vertical="top"/>
      <protection hidden="1"/>
    </xf>
    <xf numFmtId="0" fontId="0" fillId="0" borderId="0" xfId="59" applyFont="1" applyFill="1" applyBorder="1" applyAlignment="1" applyProtection="1">
      <alignment horizontal="right" vertical="top" wrapText="1"/>
      <protection hidden="1"/>
    </xf>
    <xf numFmtId="0" fontId="0" fillId="0" borderId="0" xfId="59" applyFont="1" applyFill="1" applyBorder="1" applyAlignment="1" applyProtection="1">
      <alignment vertical="center"/>
      <protection hidden="1"/>
    </xf>
    <xf numFmtId="0" fontId="0" fillId="0" borderId="0" xfId="59" applyFont="1" applyBorder="1" applyAlignment="1" applyProtection="1">
      <alignment vertical="center"/>
      <protection hidden="1"/>
    </xf>
    <xf numFmtId="183" fontId="0" fillId="0" borderId="0" xfId="42" applyNumberFormat="1" applyFont="1" applyBorder="1" applyAlignment="1" applyProtection="1">
      <alignment vertical="center"/>
      <protection hidden="1"/>
    </xf>
    <xf numFmtId="2" fontId="3" fillId="0" borderId="0" xfId="58" applyNumberFormat="1" applyFont="1" applyFill="1" applyAlignment="1">
      <alignment vertical="center"/>
      <protection/>
    </xf>
    <xf numFmtId="183" fontId="0" fillId="0" borderId="0" xfId="42" applyNumberFormat="1" applyFont="1" applyAlignment="1">
      <alignment vertical="top"/>
    </xf>
    <xf numFmtId="191" fontId="0" fillId="0" borderId="0" xfId="58" applyNumberFormat="1" applyFont="1" applyFill="1" applyAlignment="1">
      <alignment vertical="top"/>
      <protection/>
    </xf>
    <xf numFmtId="3" fontId="0" fillId="0" borderId="10" xfId="59" applyNumberFormat="1" applyFont="1" applyBorder="1" applyAlignment="1" applyProtection="1">
      <alignment vertical="top"/>
      <protection hidden="1"/>
    </xf>
    <xf numFmtId="3" fontId="5" fillId="0" borderId="0" xfId="59" applyNumberFormat="1" applyFont="1" applyFill="1" applyBorder="1" applyAlignment="1" applyProtection="1">
      <alignment vertical="top"/>
      <protection hidden="1"/>
    </xf>
    <xf numFmtId="0" fontId="3" fillId="0" borderId="0" xfId="59" applyFont="1" applyFill="1" applyBorder="1" applyAlignment="1" applyProtection="1">
      <alignment vertical="center"/>
      <protection hidden="1"/>
    </xf>
    <xf numFmtId="0" fontId="3" fillId="0" borderId="0" xfId="58" applyNumberFormat="1" applyFont="1" applyFill="1" applyAlignment="1">
      <alignment vertical="top"/>
      <protection/>
    </xf>
    <xf numFmtId="2" fontId="4" fillId="0" borderId="0" xfId="58" applyNumberFormat="1" applyFont="1" applyFill="1" applyAlignment="1">
      <alignment vertical="top"/>
      <protection/>
    </xf>
    <xf numFmtId="3" fontId="2" fillId="0" borderId="0" xfId="58" applyNumberFormat="1" applyFont="1" applyFill="1" applyAlignment="1">
      <alignment horizontal="center" vertical="top"/>
      <protection/>
    </xf>
    <xf numFmtId="0" fontId="8" fillId="0" borderId="0" xfId="59" applyFont="1" applyBorder="1" applyAlignment="1" applyProtection="1">
      <alignment vertical="top"/>
      <protection hidden="1"/>
    </xf>
    <xf numFmtId="0" fontId="8" fillId="0" borderId="22" xfId="59" applyNumberFormat="1" applyFont="1" applyFill="1" applyBorder="1" applyAlignment="1" applyProtection="1">
      <alignment vertical="top"/>
      <protection hidden="1"/>
    </xf>
    <xf numFmtId="0" fontId="8" fillId="0" borderId="23" xfId="59" applyFont="1" applyFill="1" applyBorder="1" applyAlignment="1" applyProtection="1">
      <alignment vertical="top"/>
      <protection hidden="1"/>
    </xf>
    <xf numFmtId="41" fontId="8" fillId="0" borderId="24" xfId="59" applyNumberFormat="1" applyFont="1" applyFill="1" applyBorder="1" applyAlignment="1" applyProtection="1">
      <alignment vertical="top"/>
      <protection hidden="1"/>
    </xf>
    <xf numFmtId="41" fontId="8" fillId="0" borderId="25" xfId="59" applyNumberFormat="1" applyFont="1" applyFill="1" applyBorder="1" applyAlignment="1" applyProtection="1">
      <alignment vertical="top"/>
      <protection hidden="1"/>
    </xf>
    <xf numFmtId="41" fontId="8" fillId="0" borderId="26" xfId="59" applyNumberFormat="1" applyFont="1" applyFill="1" applyBorder="1" applyAlignment="1" applyProtection="1">
      <alignment vertical="top"/>
      <protection hidden="1"/>
    </xf>
    <xf numFmtId="41" fontId="8" fillId="0" borderId="27" xfId="59" applyNumberFormat="1" applyFont="1" applyFill="1" applyBorder="1" applyAlignment="1" applyProtection="1">
      <alignment vertical="top"/>
      <protection hidden="1"/>
    </xf>
    <xf numFmtId="183" fontId="8" fillId="0" borderId="0" xfId="42" applyNumberFormat="1" applyFont="1" applyBorder="1" applyAlignment="1" applyProtection="1">
      <alignment vertical="top"/>
      <protection hidden="1"/>
    </xf>
    <xf numFmtId="0" fontId="30" fillId="0" borderId="0" xfId="59" applyFont="1" applyBorder="1" applyAlignment="1" applyProtection="1">
      <alignment vertical="top"/>
      <protection hidden="1"/>
    </xf>
    <xf numFmtId="0" fontId="30" fillId="0" borderId="28" xfId="59" applyNumberFormat="1" applyFont="1" applyFill="1" applyBorder="1" applyAlignment="1" applyProtection="1">
      <alignment vertical="top"/>
      <protection hidden="1"/>
    </xf>
    <xf numFmtId="0" fontId="30" fillId="0" borderId="29" xfId="59" applyFont="1" applyFill="1" applyBorder="1" applyAlignment="1" applyProtection="1">
      <alignment vertical="top"/>
      <protection hidden="1"/>
    </xf>
    <xf numFmtId="41" fontId="30" fillId="0" borderId="29" xfId="59" applyNumberFormat="1" applyFont="1" applyFill="1" applyBorder="1" applyAlignment="1" applyProtection="1">
      <alignment vertical="top"/>
      <protection hidden="1"/>
    </xf>
    <xf numFmtId="41" fontId="30" fillId="0" borderId="30" xfId="59" applyNumberFormat="1" applyFont="1" applyFill="1" applyBorder="1" applyAlignment="1" applyProtection="1">
      <alignment vertical="top"/>
      <protection hidden="1"/>
    </xf>
    <xf numFmtId="183" fontId="30" fillId="0" borderId="0" xfId="42" applyNumberFormat="1" applyFont="1" applyBorder="1" applyAlignment="1" applyProtection="1">
      <alignment vertical="top"/>
      <protection hidden="1"/>
    </xf>
    <xf numFmtId="0" fontId="31" fillId="0" borderId="28" xfId="59" applyNumberFormat="1" applyFont="1" applyFill="1" applyBorder="1" applyAlignment="1" applyProtection="1">
      <alignment vertical="top"/>
      <protection hidden="1"/>
    </xf>
    <xf numFmtId="41" fontId="8" fillId="0" borderId="29" xfId="59" applyNumberFormat="1" applyFont="1" applyFill="1" applyBorder="1" applyAlignment="1" applyProtection="1">
      <alignment vertical="top"/>
      <protection hidden="1"/>
    </xf>
    <xf numFmtId="41" fontId="8" fillId="0" borderId="30" xfId="59" applyNumberFormat="1" applyFont="1" applyFill="1" applyBorder="1" applyAlignment="1" applyProtection="1">
      <alignment vertical="top"/>
      <protection hidden="1"/>
    </xf>
    <xf numFmtId="41" fontId="31" fillId="0" borderId="29" xfId="59" applyNumberFormat="1" applyFont="1" applyFill="1" applyBorder="1" applyAlignment="1" applyProtection="1">
      <alignment vertical="top"/>
      <protection hidden="1"/>
    </xf>
    <xf numFmtId="41" fontId="31" fillId="0" borderId="30" xfId="59" applyNumberFormat="1" applyFont="1" applyFill="1" applyBorder="1" applyAlignment="1" applyProtection="1">
      <alignment vertical="top"/>
      <protection hidden="1"/>
    </xf>
    <xf numFmtId="0" fontId="31" fillId="0" borderId="28" xfId="59" applyNumberFormat="1" applyFont="1" applyFill="1" applyBorder="1" applyAlignment="1" applyProtection="1">
      <alignment horizontal="left" vertical="top" wrapText="1"/>
      <protection hidden="1"/>
    </xf>
    <xf numFmtId="0" fontId="31" fillId="0" borderId="29" xfId="59" applyNumberFormat="1" applyFont="1" applyFill="1" applyBorder="1" applyAlignment="1" applyProtection="1">
      <alignment horizontal="left" vertical="top" wrapText="1"/>
      <protection hidden="1"/>
    </xf>
    <xf numFmtId="0" fontId="8" fillId="0" borderId="28" xfId="59" applyNumberFormat="1" applyFont="1" applyFill="1" applyBorder="1" applyAlignment="1" applyProtection="1">
      <alignment horizontal="left" vertical="top"/>
      <protection hidden="1"/>
    </xf>
    <xf numFmtId="0" fontId="30" fillId="0" borderId="29" xfId="59" applyFont="1" applyFill="1" applyBorder="1" applyAlignment="1" applyProtection="1" quotePrefix="1">
      <alignment horizontal="center" vertical="top"/>
      <protection hidden="1"/>
    </xf>
    <xf numFmtId="3" fontId="30" fillId="0" borderId="28" xfId="59" applyNumberFormat="1" applyFont="1" applyFill="1" applyBorder="1" applyAlignment="1" applyProtection="1">
      <alignment vertical="top"/>
      <protection hidden="1"/>
    </xf>
    <xf numFmtId="3" fontId="8" fillId="0" borderId="28" xfId="59" applyNumberFormat="1" applyFont="1" applyFill="1" applyBorder="1" applyAlignment="1" applyProtection="1">
      <alignment vertical="top"/>
      <protection hidden="1"/>
    </xf>
    <xf numFmtId="0" fontId="30" fillId="0" borderId="29" xfId="59" applyFont="1" applyFill="1" applyBorder="1" applyAlignment="1" applyProtection="1">
      <alignment horizontal="center" vertical="top"/>
      <protection hidden="1"/>
    </xf>
    <xf numFmtId="0" fontId="31" fillId="0" borderId="0" xfId="59" applyFont="1" applyBorder="1" applyAlignment="1" applyProtection="1">
      <alignment vertical="top"/>
      <protection hidden="1"/>
    </xf>
    <xf numFmtId="0" fontId="31" fillId="0" borderId="29" xfId="59" applyFont="1" applyFill="1" applyBorder="1" applyAlignment="1" applyProtection="1">
      <alignment vertical="top"/>
      <protection hidden="1"/>
    </xf>
    <xf numFmtId="183" fontId="31" fillId="0" borderId="0" xfId="42" applyNumberFormat="1" applyFont="1" applyBorder="1" applyAlignment="1" applyProtection="1">
      <alignment vertical="top"/>
      <protection hidden="1"/>
    </xf>
    <xf numFmtId="0" fontId="31" fillId="0" borderId="31" xfId="59" applyNumberFormat="1" applyFont="1" applyFill="1" applyBorder="1" applyAlignment="1" applyProtection="1">
      <alignment vertical="top"/>
      <protection hidden="1"/>
    </xf>
    <xf numFmtId="0" fontId="31" fillId="0" borderId="32" xfId="59" applyFont="1" applyFill="1" applyBorder="1" applyAlignment="1" applyProtection="1">
      <alignment vertical="top"/>
      <protection hidden="1"/>
    </xf>
    <xf numFmtId="41" fontId="31" fillId="0" borderId="0" xfId="59" applyNumberFormat="1" applyFont="1" applyFill="1" applyBorder="1" applyAlignment="1" applyProtection="1">
      <alignment vertical="top"/>
      <protection hidden="1"/>
    </xf>
    <xf numFmtId="3" fontId="30" fillId="0" borderId="0" xfId="59" applyNumberFormat="1" applyFont="1" applyFill="1" applyBorder="1" applyAlignment="1" applyProtection="1">
      <alignment vertical="top"/>
      <protection hidden="1"/>
    </xf>
    <xf numFmtId="3" fontId="30" fillId="0" borderId="33" xfId="59" applyNumberFormat="1" applyFont="1" applyFill="1" applyBorder="1" applyAlignment="1" applyProtection="1">
      <alignment horizontal="center" vertical="center"/>
      <protection hidden="1"/>
    </xf>
    <xf numFmtId="0" fontId="30" fillId="0" borderId="34" xfId="59" applyFont="1" applyBorder="1" applyAlignment="1" applyProtection="1">
      <alignment horizontal="center" vertical="center" wrapText="1"/>
      <protection hidden="1"/>
    </xf>
    <xf numFmtId="14" fontId="30" fillId="0" borderId="29" xfId="59" applyNumberFormat="1" applyFont="1" applyFill="1" applyBorder="1" applyAlignment="1" applyProtection="1">
      <alignment horizontal="right" vertical="center" wrapText="1"/>
      <protection hidden="1"/>
    </xf>
    <xf numFmtId="14" fontId="30" fillId="0" borderId="0" xfId="59" applyNumberFormat="1" applyFont="1" applyFill="1" applyBorder="1" applyAlignment="1" applyProtection="1">
      <alignment horizontal="right" vertical="center" wrapText="1"/>
      <protection hidden="1"/>
    </xf>
    <xf numFmtId="0" fontId="8" fillId="0" borderId="28" xfId="59" applyNumberFormat="1" applyFont="1" applyFill="1" applyBorder="1" applyAlignment="1" applyProtection="1">
      <alignment vertical="top"/>
      <protection hidden="1"/>
    </xf>
    <xf numFmtId="0" fontId="30" fillId="0" borderId="28" xfId="59" applyNumberFormat="1" applyFont="1" applyFill="1" applyBorder="1" applyAlignment="1" applyProtection="1">
      <alignment vertical="top" wrapText="1"/>
      <protection hidden="1"/>
    </xf>
    <xf numFmtId="0" fontId="8" fillId="0" borderId="35" xfId="59" applyNumberFormat="1" applyFont="1" applyFill="1" applyBorder="1" applyAlignment="1" applyProtection="1">
      <alignment vertical="top"/>
      <protection hidden="1"/>
    </xf>
    <xf numFmtId="0" fontId="30" fillId="0" borderId="36" xfId="59" applyFont="1" applyFill="1" applyBorder="1" applyAlignment="1" applyProtection="1">
      <alignment vertical="top"/>
      <protection hidden="1"/>
    </xf>
    <xf numFmtId="41" fontId="8" fillId="0" borderId="36" xfId="59" applyNumberFormat="1" applyFont="1" applyFill="1" applyBorder="1" applyAlignment="1" applyProtection="1">
      <alignment vertical="top"/>
      <protection hidden="1"/>
    </xf>
    <xf numFmtId="41" fontId="8" fillId="0" borderId="37" xfId="59" applyNumberFormat="1" applyFont="1" applyFill="1" applyBorder="1" applyAlignment="1" applyProtection="1">
      <alignment vertical="top"/>
      <protection hidden="1"/>
    </xf>
    <xf numFmtId="41" fontId="8" fillId="0" borderId="38" xfId="59" applyNumberFormat="1" applyFont="1" applyFill="1" applyBorder="1" applyAlignment="1" applyProtection="1">
      <alignment vertical="top"/>
      <protection hidden="1"/>
    </xf>
    <xf numFmtId="41" fontId="8" fillId="0" borderId="39" xfId="59" applyNumberFormat="1" applyFont="1" applyFill="1" applyBorder="1" applyAlignment="1" applyProtection="1">
      <alignment vertical="top"/>
      <protection hidden="1"/>
    </xf>
    <xf numFmtId="0" fontId="3" fillId="0" borderId="0" xfId="59" applyFont="1" applyBorder="1" applyAlignment="1" applyProtection="1">
      <alignment horizontal="left" vertical="top"/>
      <protection hidden="1"/>
    </xf>
    <xf numFmtId="0" fontId="3" fillId="0" borderId="0" xfId="59" applyFont="1" applyBorder="1" applyAlignment="1" applyProtection="1">
      <alignment horizontal="center"/>
      <protection hidden="1"/>
    </xf>
    <xf numFmtId="0" fontId="3" fillId="0" borderId="0" xfId="58" applyNumberFormat="1" applyFont="1" applyFill="1" applyAlignment="1">
      <alignment horizontal="center" vertical="center"/>
      <protection/>
    </xf>
    <xf numFmtId="0" fontId="0" fillId="0" borderId="0" xfId="59" applyFont="1" applyBorder="1" applyAlignment="1" applyProtection="1" quotePrefix="1">
      <alignment horizontal="center" vertical="top"/>
      <protection hidden="1"/>
    </xf>
    <xf numFmtId="0" fontId="0" fillId="0" borderId="11" xfId="59" applyFont="1" applyBorder="1" applyAlignment="1">
      <alignment vertical="top"/>
      <protection/>
    </xf>
    <xf numFmtId="0" fontId="0" fillId="0" borderId="10" xfId="59" applyFont="1" applyBorder="1" applyAlignment="1">
      <alignment vertical="top"/>
      <protection/>
    </xf>
    <xf numFmtId="0" fontId="0" fillId="0" borderId="40" xfId="59" applyFont="1" applyBorder="1" applyAlignment="1">
      <alignment vertical="top"/>
      <protection/>
    </xf>
    <xf numFmtId="0" fontId="0" fillId="0" borderId="15" xfId="59" applyNumberFormat="1" applyFont="1" applyBorder="1" applyAlignment="1">
      <alignment horizontal="center" vertical="top"/>
      <protection/>
    </xf>
    <xf numFmtId="0" fontId="0" fillId="0" borderId="15" xfId="59" applyFont="1" applyBorder="1" applyAlignment="1">
      <alignment horizontal="center" vertical="top"/>
      <protection/>
    </xf>
    <xf numFmtId="0" fontId="3" fillId="0" borderId="41" xfId="59" applyFont="1" applyBorder="1" applyAlignment="1">
      <alignment horizontal="center" vertical="top"/>
      <protection/>
    </xf>
    <xf numFmtId="0" fontId="3" fillId="0" borderId="42" xfId="59" applyFont="1" applyBorder="1" applyAlignment="1">
      <alignment horizontal="center" vertical="top"/>
      <protection/>
    </xf>
    <xf numFmtId="0" fontId="3" fillId="0" borderId="43" xfId="59" applyFont="1" applyBorder="1" applyAlignment="1">
      <alignment horizontal="center" vertical="top"/>
      <protection/>
    </xf>
    <xf numFmtId="0" fontId="3" fillId="0" borderId="12" xfId="59" applyFont="1" applyBorder="1" applyAlignment="1">
      <alignment horizontal="center" vertical="top"/>
      <protection/>
    </xf>
    <xf numFmtId="0" fontId="3" fillId="0" borderId="44" xfId="59" applyFont="1" applyBorder="1" applyAlignment="1">
      <alignment horizontal="center" vertical="top"/>
      <protection/>
    </xf>
    <xf numFmtId="0" fontId="3" fillId="0" borderId="40" xfId="59" applyFont="1" applyBorder="1" applyAlignment="1">
      <alignment horizontal="center" vertical="top"/>
      <protection/>
    </xf>
    <xf numFmtId="0" fontId="0" fillId="0" borderId="43" xfId="59" applyFont="1" applyBorder="1" applyAlignment="1">
      <alignment horizontal="center" vertical="top"/>
      <protection/>
    </xf>
    <xf numFmtId="0" fontId="0" fillId="0" borderId="12" xfId="59" applyFont="1" applyBorder="1" applyAlignment="1">
      <alignment horizontal="center" vertical="top"/>
      <protection/>
    </xf>
    <xf numFmtId="0" fontId="3" fillId="0" borderId="45" xfId="59" applyFont="1" applyBorder="1" applyAlignment="1">
      <alignment horizontal="center" vertical="top"/>
      <protection/>
    </xf>
    <xf numFmtId="0" fontId="3" fillId="0" borderId="46" xfId="59" applyFont="1" applyBorder="1" applyAlignment="1">
      <alignment horizontal="center" vertical="top"/>
      <protection/>
    </xf>
    <xf numFmtId="0" fontId="3" fillId="0" borderId="13" xfId="59" applyNumberFormat="1" applyFont="1" applyBorder="1" applyAlignment="1">
      <alignment horizontal="center" vertical="top"/>
      <protection/>
    </xf>
    <xf numFmtId="0" fontId="3" fillId="0" borderId="0" xfId="59" applyFont="1" applyBorder="1" applyAlignment="1">
      <alignment horizontal="center" vertical="top"/>
      <protection/>
    </xf>
    <xf numFmtId="0" fontId="3" fillId="0" borderId="11" xfId="59" applyFont="1" applyBorder="1" applyAlignment="1">
      <alignment horizontal="center" vertical="top"/>
      <protection/>
    </xf>
    <xf numFmtId="0" fontId="3" fillId="0" borderId="10" xfId="59" applyFont="1" applyBorder="1" applyAlignment="1">
      <alignment horizontal="center" vertical="top"/>
      <protection/>
    </xf>
    <xf numFmtId="0" fontId="0" fillId="0" borderId="13" xfId="59" applyNumberFormat="1" applyFont="1" applyBorder="1" applyAlignment="1">
      <alignment horizontal="left" vertical="top" indent="1"/>
      <protection/>
    </xf>
    <xf numFmtId="0" fontId="0" fillId="0" borderId="0" xfId="59" applyFont="1" applyBorder="1" applyAlignment="1">
      <alignment horizontal="left" vertical="top" indent="1"/>
      <protection/>
    </xf>
    <xf numFmtId="0" fontId="0" fillId="0" borderId="12" xfId="59" applyFont="1" applyBorder="1" applyAlignment="1">
      <alignment horizontal="left" vertical="top" indent="1"/>
      <protection/>
    </xf>
    <xf numFmtId="0" fontId="0" fillId="0" borderId="43" xfId="59" applyFont="1" applyBorder="1" applyAlignment="1" applyProtection="1">
      <alignment horizontal="center" vertical="top"/>
      <protection hidden="1"/>
    </xf>
    <xf numFmtId="0" fontId="0" fillId="0" borderId="12" xfId="59" applyFont="1" applyBorder="1" applyAlignment="1" applyProtection="1">
      <alignment horizontal="center" vertical="top"/>
      <protection hidden="1"/>
    </xf>
    <xf numFmtId="0" fontId="0" fillId="0" borderId="47" xfId="59" applyFont="1" applyBorder="1" applyAlignment="1">
      <alignment horizontal="center" vertical="top"/>
      <protection/>
    </xf>
    <xf numFmtId="0" fontId="0" fillId="0" borderId="48" xfId="59" applyFont="1" applyBorder="1" applyAlignment="1">
      <alignment horizontal="center" vertical="top"/>
      <protection/>
    </xf>
    <xf numFmtId="0" fontId="0" fillId="0" borderId="49" xfId="59" applyFont="1" applyBorder="1" applyAlignment="1" applyProtection="1">
      <alignment horizontal="center" vertical="top"/>
      <protection hidden="1"/>
    </xf>
    <xf numFmtId="0" fontId="0" fillId="0" borderId="14" xfId="59" applyFont="1" applyBorder="1" applyAlignment="1" applyProtection="1">
      <alignment horizontal="center" vertical="top"/>
      <protection hidden="1"/>
    </xf>
    <xf numFmtId="0" fontId="3" fillId="0" borderId="19" xfId="59" applyNumberFormat="1" applyFont="1" applyBorder="1" applyAlignment="1">
      <alignment horizontal="center" vertical="top"/>
      <protection/>
    </xf>
    <xf numFmtId="0" fontId="3" fillId="0" borderId="18" xfId="59" applyFont="1" applyBorder="1" applyAlignment="1">
      <alignment horizontal="center" vertical="top"/>
      <protection/>
    </xf>
    <xf numFmtId="0" fontId="3" fillId="0" borderId="17" xfId="59" applyFont="1" applyBorder="1" applyAlignment="1">
      <alignment horizontal="center" vertical="top"/>
      <protection/>
    </xf>
    <xf numFmtId="38" fontId="0" fillId="38" borderId="13" xfId="59" applyNumberFormat="1" applyFont="1" applyFill="1" applyBorder="1" applyAlignment="1">
      <alignment vertical="top"/>
      <protection/>
    </xf>
    <xf numFmtId="38" fontId="0" fillId="38" borderId="0" xfId="59" applyNumberFormat="1" applyFont="1" applyFill="1" applyBorder="1" applyAlignment="1">
      <alignment vertical="top"/>
      <protection/>
    </xf>
    <xf numFmtId="38" fontId="0" fillId="38" borderId="12" xfId="59" applyNumberFormat="1" applyFont="1" applyFill="1" applyBorder="1" applyAlignment="1">
      <alignment vertical="top"/>
      <protection/>
    </xf>
    <xf numFmtId="38" fontId="0" fillId="38" borderId="50" xfId="59" applyNumberFormat="1" applyFont="1" applyFill="1" applyBorder="1" applyAlignment="1">
      <alignment vertical="top"/>
      <protection/>
    </xf>
    <xf numFmtId="38" fontId="0" fillId="38" borderId="20" xfId="59" applyNumberFormat="1" applyFont="1" applyFill="1" applyBorder="1" applyAlignment="1">
      <alignment vertical="top"/>
      <protection/>
    </xf>
    <xf numFmtId="38" fontId="0" fillId="38" borderId="48" xfId="59" applyNumberFormat="1" applyFont="1" applyFill="1" applyBorder="1" applyAlignment="1">
      <alignment vertical="top"/>
      <protection/>
    </xf>
    <xf numFmtId="180" fontId="0" fillId="0" borderId="13" xfId="59" applyNumberFormat="1" applyFont="1" applyBorder="1" applyAlignment="1" applyProtection="1">
      <alignment vertical="top"/>
      <protection locked="0"/>
    </xf>
    <xf numFmtId="180" fontId="0" fillId="0" borderId="0" xfId="59" applyNumberFormat="1" applyFont="1" applyBorder="1" applyAlignment="1" applyProtection="1">
      <alignment vertical="top"/>
      <protection locked="0"/>
    </xf>
    <xf numFmtId="180" fontId="0" fillId="0" borderId="12" xfId="59" applyNumberFormat="1" applyFont="1" applyBorder="1" applyAlignment="1" applyProtection="1">
      <alignment vertical="top"/>
      <protection locked="0"/>
    </xf>
    <xf numFmtId="0" fontId="0" fillId="0" borderId="50" xfId="59" applyNumberFormat="1" applyFont="1" applyBorder="1" applyAlignment="1">
      <alignment horizontal="left" vertical="top" indent="1"/>
      <protection/>
    </xf>
    <xf numFmtId="0" fontId="0" fillId="0" borderId="20" xfId="59" applyFont="1" applyBorder="1" applyAlignment="1">
      <alignment horizontal="left" vertical="top" indent="1"/>
      <protection/>
    </xf>
    <xf numFmtId="0" fontId="0" fillId="0" borderId="48" xfId="59" applyFont="1" applyBorder="1" applyAlignment="1">
      <alignment horizontal="left" vertical="top" indent="1"/>
      <protection/>
    </xf>
    <xf numFmtId="3" fontId="0" fillId="0" borderId="0" xfId="59" applyNumberFormat="1" applyFont="1" applyAlignment="1">
      <alignment horizontal="justify" vertical="top"/>
      <protection/>
    </xf>
    <xf numFmtId="0" fontId="0" fillId="0" borderId="0" xfId="0" applyAlignment="1">
      <alignment horizontal="justify" vertical="top"/>
    </xf>
    <xf numFmtId="0" fontId="3" fillId="0" borderId="0" xfId="59" applyFont="1" applyFill="1" applyBorder="1" applyAlignment="1" applyProtection="1">
      <alignment vertical="top"/>
      <protection hidden="1"/>
    </xf>
    <xf numFmtId="0" fontId="0" fillId="0" borderId="30" xfId="59" applyFont="1" applyFill="1" applyBorder="1" applyAlignment="1" applyProtection="1">
      <alignment vertical="top"/>
      <protection hidden="1"/>
    </xf>
    <xf numFmtId="38" fontId="0" fillId="38" borderId="51" xfId="59" applyNumberFormat="1" applyFont="1" applyFill="1" applyBorder="1" applyAlignment="1">
      <alignment vertical="top"/>
      <protection/>
    </xf>
    <xf numFmtId="38" fontId="0" fillId="38" borderId="52" xfId="59" applyNumberFormat="1" applyFont="1" applyFill="1" applyBorder="1" applyAlignment="1">
      <alignment vertical="top"/>
      <protection/>
    </xf>
    <xf numFmtId="0" fontId="0" fillId="0" borderId="21" xfId="59" applyNumberFormat="1" applyFont="1" applyBorder="1" applyAlignment="1">
      <alignment horizontal="center" vertical="top"/>
      <protection/>
    </xf>
    <xf numFmtId="0" fontId="0" fillId="0" borderId="21" xfId="59" applyFont="1" applyBorder="1" applyAlignment="1">
      <alignment horizontal="center" vertical="top"/>
      <protection/>
    </xf>
    <xf numFmtId="0" fontId="0" fillId="0" borderId="53" xfId="59" applyFont="1" applyBorder="1" applyAlignment="1">
      <alignment horizontal="center" vertical="top"/>
      <protection/>
    </xf>
    <xf numFmtId="180" fontId="0" fillId="0" borderId="50" xfId="59" applyNumberFormat="1" applyFont="1" applyBorder="1" applyAlignment="1" applyProtection="1">
      <alignment vertical="top"/>
      <protection locked="0"/>
    </xf>
    <xf numFmtId="180" fontId="0" fillId="0" borderId="20" xfId="59" applyNumberFormat="1" applyFont="1" applyBorder="1" applyAlignment="1" applyProtection="1">
      <alignment vertical="top"/>
      <protection locked="0"/>
    </xf>
    <xf numFmtId="180" fontId="0" fillId="0" borderId="48" xfId="59" applyNumberFormat="1" applyFont="1" applyBorder="1" applyAlignment="1" applyProtection="1">
      <alignment vertical="top"/>
      <protection locked="0"/>
    </xf>
    <xf numFmtId="0" fontId="3" fillId="0" borderId="45" xfId="59" applyNumberFormat="1" applyFont="1" applyBorder="1" applyAlignment="1">
      <alignment horizontal="center" vertical="top"/>
      <protection/>
    </xf>
    <xf numFmtId="0" fontId="3" fillId="0" borderId="54" xfId="59" applyFont="1" applyBorder="1" applyAlignment="1">
      <alignment horizontal="center" vertical="top"/>
      <protection/>
    </xf>
    <xf numFmtId="0" fontId="3" fillId="0" borderId="21" xfId="59" applyNumberFormat="1" applyFont="1" applyBorder="1" applyAlignment="1">
      <alignment horizontal="center" vertical="top"/>
      <protection/>
    </xf>
    <xf numFmtId="0" fontId="3" fillId="0" borderId="21" xfId="59" applyFont="1" applyBorder="1" applyAlignment="1">
      <alignment horizontal="center" vertical="top"/>
      <protection/>
    </xf>
    <xf numFmtId="0" fontId="3" fillId="0" borderId="53" xfId="59" applyFont="1" applyBorder="1" applyAlignment="1">
      <alignment horizontal="center" vertical="top"/>
      <protection/>
    </xf>
    <xf numFmtId="3" fontId="0" fillId="0" borderId="13" xfId="59" applyNumberFormat="1" applyFont="1" applyBorder="1" applyAlignment="1" applyProtection="1">
      <alignment horizontal="left" vertical="top"/>
      <protection hidden="1"/>
    </xf>
    <xf numFmtId="0" fontId="0" fillId="0" borderId="0" xfId="59" applyFont="1" applyBorder="1" applyAlignment="1" applyProtection="1">
      <alignment horizontal="left" vertical="top"/>
      <protection hidden="1"/>
    </xf>
    <xf numFmtId="0" fontId="0" fillId="0" borderId="12" xfId="59" applyFont="1" applyBorder="1" applyAlignment="1" applyProtection="1">
      <alignment horizontal="left" vertical="top"/>
      <protection hidden="1"/>
    </xf>
    <xf numFmtId="38" fontId="3" fillId="38" borderId="19" xfId="59" applyNumberFormat="1" applyFont="1" applyFill="1" applyBorder="1" applyAlignment="1" applyProtection="1">
      <alignment vertical="top"/>
      <protection locked="0"/>
    </xf>
    <xf numFmtId="38" fontId="3" fillId="38" borderId="18" xfId="59" applyNumberFormat="1" applyFont="1" applyFill="1" applyBorder="1" applyAlignment="1" applyProtection="1">
      <alignment vertical="top"/>
      <protection locked="0"/>
    </xf>
    <xf numFmtId="38" fontId="3" fillId="38" borderId="17" xfId="59" applyNumberFormat="1" applyFont="1" applyFill="1" applyBorder="1" applyAlignment="1" applyProtection="1">
      <alignment vertical="top"/>
      <protection locked="0"/>
    </xf>
    <xf numFmtId="3" fontId="3" fillId="0" borderId="41" xfId="59" applyNumberFormat="1" applyFont="1" applyBorder="1" applyAlignment="1" applyProtection="1">
      <alignment horizontal="center" vertical="top"/>
      <protection hidden="1"/>
    </xf>
    <xf numFmtId="3" fontId="3" fillId="0" borderId="42" xfId="59" applyNumberFormat="1" applyFont="1" applyBorder="1" applyAlignment="1" applyProtection="1">
      <alignment horizontal="center" vertical="top"/>
      <protection hidden="1"/>
    </xf>
    <xf numFmtId="3" fontId="3" fillId="0" borderId="55" xfId="59" applyNumberFormat="1" applyFont="1" applyBorder="1" applyAlignment="1" applyProtection="1">
      <alignment horizontal="right" vertical="top"/>
      <protection hidden="1"/>
    </xf>
    <xf numFmtId="3" fontId="3" fillId="0" borderId="56" xfId="59" applyNumberFormat="1" applyFont="1" applyBorder="1" applyAlignment="1" applyProtection="1">
      <alignment horizontal="right" vertical="top"/>
      <protection hidden="1"/>
    </xf>
    <xf numFmtId="3" fontId="3" fillId="0" borderId="57" xfId="59" applyNumberFormat="1" applyFont="1" applyBorder="1" applyAlignment="1" applyProtection="1">
      <alignment horizontal="right" vertical="top"/>
      <protection hidden="1"/>
    </xf>
    <xf numFmtId="38" fontId="3" fillId="0" borderId="25" xfId="59" applyNumberFormat="1" applyFont="1" applyBorder="1" applyAlignment="1">
      <alignment vertical="top"/>
      <protection/>
    </xf>
    <xf numFmtId="0" fontId="3" fillId="0" borderId="25" xfId="59" applyFont="1" applyBorder="1" applyAlignment="1">
      <alignment vertical="top"/>
      <protection/>
    </xf>
    <xf numFmtId="38" fontId="3" fillId="0" borderId="30" xfId="59" applyNumberFormat="1" applyFont="1" applyBorder="1" applyAlignment="1">
      <alignment vertical="top"/>
      <protection/>
    </xf>
    <xf numFmtId="0" fontId="3" fillId="0" borderId="30" xfId="59" applyFont="1" applyBorder="1" applyAlignment="1">
      <alignment vertical="top"/>
      <protection/>
    </xf>
    <xf numFmtId="3" fontId="3" fillId="0" borderId="55" xfId="59" applyNumberFormat="1" applyFont="1" applyBorder="1" applyAlignment="1" applyProtection="1">
      <alignment horizontal="center" vertical="top"/>
      <protection hidden="1"/>
    </xf>
    <xf numFmtId="3" fontId="3" fillId="0" borderId="57" xfId="59" applyNumberFormat="1" applyFont="1" applyBorder="1" applyAlignment="1" applyProtection="1">
      <alignment horizontal="center" vertical="top"/>
      <protection hidden="1"/>
    </xf>
    <xf numFmtId="0" fontId="0" fillId="0" borderId="13" xfId="59" applyFont="1" applyBorder="1" applyAlignment="1" applyProtection="1">
      <alignment horizontal="center" vertical="top"/>
      <protection locked="0"/>
    </xf>
    <xf numFmtId="0" fontId="0" fillId="0" borderId="12" xfId="59" applyFont="1" applyBorder="1" applyAlignment="1" applyProtection="1">
      <alignment horizontal="center" vertical="top"/>
      <protection locked="0"/>
    </xf>
    <xf numFmtId="38" fontId="0" fillId="38" borderId="13" xfId="59" applyNumberFormat="1" applyFont="1" applyFill="1" applyBorder="1" applyAlignment="1" applyProtection="1">
      <alignment horizontal="right" vertical="top"/>
      <protection locked="0"/>
    </xf>
    <xf numFmtId="38" fontId="0" fillId="38" borderId="0" xfId="59" applyNumberFormat="1" applyFont="1" applyFill="1" applyBorder="1" applyAlignment="1" applyProtection="1">
      <alignment horizontal="right" vertical="top"/>
      <protection locked="0"/>
    </xf>
    <xf numFmtId="38" fontId="0" fillId="38" borderId="12" xfId="59" applyNumberFormat="1" applyFont="1" applyFill="1" applyBorder="1" applyAlignment="1" applyProtection="1">
      <alignment horizontal="right" vertical="top"/>
      <protection locked="0"/>
    </xf>
    <xf numFmtId="0" fontId="0" fillId="0" borderId="13" xfId="59" applyFont="1" applyBorder="1" applyAlignment="1" applyProtection="1">
      <alignment vertical="top"/>
      <protection hidden="1"/>
    </xf>
    <xf numFmtId="0" fontId="0" fillId="0" borderId="0" xfId="59" applyFont="1" applyBorder="1" applyAlignment="1" applyProtection="1">
      <alignment vertical="top"/>
      <protection hidden="1"/>
    </xf>
    <xf numFmtId="0" fontId="0" fillId="0" borderId="12" xfId="59" applyFont="1" applyBorder="1" applyAlignment="1" applyProtection="1">
      <alignment vertical="top"/>
      <protection hidden="1"/>
    </xf>
    <xf numFmtId="3" fontId="5" fillId="0" borderId="55" xfId="59" applyNumberFormat="1" applyFont="1" applyBorder="1" applyAlignment="1" applyProtection="1">
      <alignment vertical="center"/>
      <protection hidden="1"/>
    </xf>
    <xf numFmtId="0" fontId="5" fillId="0" borderId="56" xfId="59" applyFont="1" applyBorder="1" applyAlignment="1" applyProtection="1">
      <alignment vertical="center"/>
      <protection hidden="1"/>
    </xf>
    <xf numFmtId="0" fontId="5" fillId="0" borderId="57" xfId="59" applyFont="1" applyBorder="1" applyAlignment="1" applyProtection="1">
      <alignment vertical="center"/>
      <protection hidden="1"/>
    </xf>
    <xf numFmtId="0" fontId="0" fillId="0" borderId="13" xfId="59" applyFont="1" applyBorder="1" applyAlignment="1" applyProtection="1">
      <alignment horizontal="left" vertical="top"/>
      <protection hidden="1"/>
    </xf>
    <xf numFmtId="38" fontId="0" fillId="38" borderId="13" xfId="59" applyNumberFormat="1" applyFont="1" applyFill="1" applyBorder="1" applyAlignment="1" applyProtection="1">
      <alignment horizontal="right" vertical="top"/>
      <protection hidden="1"/>
    </xf>
    <xf numFmtId="38" fontId="0" fillId="38" borderId="0" xfId="59" applyNumberFormat="1" applyFont="1" applyFill="1" applyBorder="1" applyAlignment="1" applyProtection="1">
      <alignment horizontal="right" vertical="top"/>
      <protection hidden="1"/>
    </xf>
    <xf numFmtId="38" fontId="0" fillId="38" borderId="51" xfId="59" applyNumberFormat="1" applyFont="1" applyFill="1" applyBorder="1" applyAlignment="1" applyProtection="1">
      <alignment horizontal="right" vertical="top"/>
      <protection hidden="1"/>
    </xf>
    <xf numFmtId="3" fontId="3" fillId="0" borderId="58" xfId="59" applyNumberFormat="1" applyFont="1" applyBorder="1" applyAlignment="1" applyProtection="1">
      <alignment horizontal="right" vertical="top"/>
      <protection hidden="1"/>
    </xf>
    <xf numFmtId="3" fontId="3" fillId="0" borderId="0" xfId="59" applyNumberFormat="1" applyFont="1" applyAlignment="1">
      <alignment vertical="top"/>
      <protection/>
    </xf>
    <xf numFmtId="38" fontId="3" fillId="38" borderId="59" xfId="59" applyNumberFormat="1" applyFont="1" applyFill="1" applyBorder="1" applyAlignment="1" applyProtection="1">
      <alignment horizontal="right" vertical="top"/>
      <protection hidden="1"/>
    </xf>
    <xf numFmtId="38" fontId="3" fillId="38" borderId="60" xfId="59" applyNumberFormat="1" applyFont="1" applyFill="1" applyBorder="1" applyAlignment="1" applyProtection="1">
      <alignment horizontal="right" vertical="top"/>
      <protection hidden="1"/>
    </xf>
    <xf numFmtId="38" fontId="3" fillId="38" borderId="61" xfId="59" applyNumberFormat="1" applyFont="1" applyFill="1" applyBorder="1" applyAlignment="1" applyProtection="1">
      <alignment horizontal="right" vertical="top"/>
      <protection hidden="1"/>
    </xf>
    <xf numFmtId="3" fontId="0" fillId="0" borderId="0" xfId="59" applyNumberFormat="1" applyFont="1" applyBorder="1" applyAlignment="1" applyProtection="1">
      <alignment horizontal="right" vertical="top"/>
      <protection locked="0"/>
    </xf>
    <xf numFmtId="3" fontId="4" fillId="0" borderId="59" xfId="59" applyNumberFormat="1" applyFont="1" applyBorder="1" applyAlignment="1" applyProtection="1">
      <alignment horizontal="left" vertical="top"/>
      <protection hidden="1"/>
    </xf>
    <xf numFmtId="0" fontId="4" fillId="0" borderId="60" xfId="59" applyFont="1" applyBorder="1" applyAlignment="1" applyProtection="1">
      <alignment horizontal="left" vertical="top"/>
      <protection hidden="1"/>
    </xf>
    <xf numFmtId="38" fontId="3" fillId="38" borderId="62" xfId="59" applyNumberFormat="1" applyFont="1" applyFill="1" applyBorder="1" applyAlignment="1" applyProtection="1">
      <alignment horizontal="right" vertical="top"/>
      <protection hidden="1"/>
    </xf>
    <xf numFmtId="0" fontId="0" fillId="0" borderId="0" xfId="59" applyFont="1" applyAlignment="1">
      <alignment horizontal="center" vertical="top"/>
      <protection/>
    </xf>
    <xf numFmtId="0" fontId="3" fillId="0" borderId="59" xfId="59" applyFont="1" applyBorder="1" applyAlignment="1" applyProtection="1">
      <alignment horizontal="center" vertical="top"/>
      <protection hidden="1"/>
    </xf>
    <xf numFmtId="0" fontId="3" fillId="0" borderId="62" xfId="59" applyFont="1" applyBorder="1" applyAlignment="1" applyProtection="1">
      <alignment horizontal="center" vertical="top"/>
      <protection hidden="1"/>
    </xf>
    <xf numFmtId="0" fontId="0" fillId="0" borderId="63" xfId="59" applyFont="1" applyBorder="1" applyAlignment="1" applyProtection="1">
      <alignment horizontal="center" vertical="top"/>
      <protection hidden="1"/>
    </xf>
    <xf numFmtId="0" fontId="0" fillId="0" borderId="62" xfId="59" applyFont="1" applyBorder="1" applyAlignment="1" applyProtection="1">
      <alignment horizontal="center" vertical="top"/>
      <protection hidden="1"/>
    </xf>
    <xf numFmtId="37" fontId="3" fillId="0" borderId="0" xfId="59" applyNumberFormat="1" applyFont="1" applyFill="1" applyBorder="1" applyAlignment="1" applyProtection="1">
      <alignment vertical="top"/>
      <protection hidden="1"/>
    </xf>
    <xf numFmtId="180" fontId="3" fillId="0" borderId="0" xfId="59" applyNumberFormat="1" applyFont="1" applyFill="1" applyBorder="1" applyAlignment="1" applyProtection="1">
      <alignment vertical="top"/>
      <protection hidden="1"/>
    </xf>
    <xf numFmtId="37" fontId="3" fillId="0" borderId="60" xfId="59" applyNumberFormat="1" applyFont="1" applyFill="1" applyBorder="1" applyAlignment="1" applyProtection="1">
      <alignment vertical="top"/>
      <protection hidden="1"/>
    </xf>
    <xf numFmtId="180" fontId="3" fillId="0" borderId="60" xfId="59" applyNumberFormat="1" applyFont="1" applyFill="1" applyBorder="1" applyAlignment="1" applyProtection="1">
      <alignment vertical="top"/>
      <protection hidden="1"/>
    </xf>
    <xf numFmtId="37" fontId="0" fillId="0" borderId="0" xfId="59" applyNumberFormat="1" applyFont="1" applyFill="1" applyBorder="1" applyAlignment="1" applyProtection="1">
      <alignment vertical="top"/>
      <protection hidden="1"/>
    </xf>
    <xf numFmtId="180" fontId="0" fillId="0" borderId="0" xfId="59" applyNumberFormat="1" applyFont="1" applyFill="1" applyBorder="1" applyAlignment="1" applyProtection="1">
      <alignment vertical="top"/>
      <protection hidden="1"/>
    </xf>
    <xf numFmtId="38" fontId="5" fillId="0" borderId="10" xfId="59" applyNumberFormat="1" applyFont="1" applyFill="1" applyBorder="1" applyAlignment="1">
      <alignment horizontal="center" vertical="top"/>
      <protection/>
    </xf>
    <xf numFmtId="180" fontId="5" fillId="0" borderId="10" xfId="59" applyNumberFormat="1" applyFont="1" applyFill="1" applyBorder="1" applyAlignment="1">
      <alignment horizontal="center" vertical="top"/>
      <protection/>
    </xf>
    <xf numFmtId="180" fontId="0" fillId="0" borderId="15" xfId="59" applyNumberFormat="1" applyFont="1" applyFill="1" applyBorder="1" applyAlignment="1" applyProtection="1">
      <alignment vertical="top"/>
      <protection hidden="1"/>
    </xf>
    <xf numFmtId="38" fontId="3" fillId="0" borderId="10" xfId="59" applyNumberFormat="1" applyFont="1" applyFill="1" applyBorder="1" applyAlignment="1" applyProtection="1">
      <alignment horizontal="center" vertical="top"/>
      <protection hidden="1"/>
    </xf>
    <xf numFmtId="38" fontId="0" fillId="0" borderId="0" xfId="59" applyNumberFormat="1" applyFont="1" applyFill="1" applyBorder="1" applyAlignment="1" applyProtection="1">
      <alignment vertical="top"/>
      <protection hidden="1"/>
    </xf>
    <xf numFmtId="37" fontId="2" fillId="0" borderId="0" xfId="59" applyNumberFormat="1" applyFont="1" applyFill="1" applyBorder="1" applyAlignment="1" applyProtection="1">
      <alignment vertical="top"/>
      <protection hidden="1"/>
    </xf>
    <xf numFmtId="180" fontId="2" fillId="0" borderId="0" xfId="59" applyNumberFormat="1" applyFont="1" applyFill="1" applyBorder="1" applyAlignment="1" applyProtection="1">
      <alignment vertical="top"/>
      <protection hidden="1"/>
    </xf>
    <xf numFmtId="38" fontId="3" fillId="0" borderId="0" xfId="59" applyNumberFormat="1" applyFont="1" applyFill="1" applyBorder="1" applyAlignment="1" applyProtection="1">
      <alignment vertical="top"/>
      <protection hidden="1"/>
    </xf>
    <xf numFmtId="3" fontId="3" fillId="0" borderId="0" xfId="59" applyNumberFormat="1" applyFont="1" applyFill="1" applyBorder="1" applyAlignment="1" applyProtection="1">
      <alignment vertical="top"/>
      <protection hidden="1"/>
    </xf>
    <xf numFmtId="38" fontId="3" fillId="0" borderId="60" xfId="59" applyNumberFormat="1" applyFont="1" applyFill="1" applyBorder="1" applyAlignment="1" applyProtection="1">
      <alignment vertical="top"/>
      <protection hidden="1"/>
    </xf>
    <xf numFmtId="3" fontId="0" fillId="0" borderId="0" xfId="59" applyNumberFormat="1" applyFont="1" applyFill="1" applyBorder="1" applyAlignment="1" applyProtection="1">
      <alignment vertical="top"/>
      <protection hidden="1"/>
    </xf>
    <xf numFmtId="38" fontId="2" fillId="0" borderId="0" xfId="59" applyNumberFormat="1" applyFont="1" applyFill="1" applyBorder="1" applyAlignment="1" applyProtection="1">
      <alignment vertical="top"/>
      <protection hidden="1"/>
    </xf>
    <xf numFmtId="180" fontId="3" fillId="0" borderId="10" xfId="59" applyNumberFormat="1" applyFont="1" applyFill="1" applyBorder="1" applyAlignment="1" applyProtection="1">
      <alignment horizontal="center" vertical="top"/>
      <protection hidden="1"/>
    </xf>
    <xf numFmtId="0" fontId="3" fillId="0" borderId="0" xfId="59" applyFont="1" applyFill="1" applyBorder="1" applyAlignment="1" applyProtection="1">
      <alignment horizontal="center" vertical="top"/>
      <protection hidden="1"/>
    </xf>
    <xf numFmtId="3" fontId="29" fillId="0" borderId="0" xfId="59" applyNumberFormat="1" applyFont="1" applyFill="1" applyBorder="1" applyAlignment="1" applyProtection="1">
      <alignment horizontal="center" vertical="top"/>
      <protection hidden="1"/>
    </xf>
    <xf numFmtId="0" fontId="3" fillId="0" borderId="0" xfId="59" applyFont="1" applyBorder="1" applyAlignment="1" applyProtection="1">
      <alignment horizontal="center" vertical="top"/>
      <protection hidden="1"/>
    </xf>
    <xf numFmtId="3" fontId="5" fillId="0" borderId="64" xfId="59" applyNumberFormat="1" applyFont="1" applyFill="1" applyBorder="1" applyAlignment="1" applyProtection="1">
      <alignment horizontal="center" vertical="center"/>
      <protection hidden="1"/>
    </xf>
    <xf numFmtId="3" fontId="5" fillId="0" borderId="65" xfId="59" applyNumberFormat="1" applyFont="1" applyFill="1" applyBorder="1" applyAlignment="1" applyProtection="1">
      <alignment horizontal="center" vertical="center"/>
      <protection hidden="1"/>
    </xf>
    <xf numFmtId="0" fontId="3" fillId="0" borderId="66" xfId="59" applyFont="1" applyBorder="1" applyAlignment="1" applyProtection="1">
      <alignment horizontal="center" vertical="center" wrapText="1"/>
      <protection hidden="1"/>
    </xf>
    <xf numFmtId="0" fontId="3" fillId="0" borderId="21" xfId="59" applyFont="1" applyBorder="1" applyAlignment="1" applyProtection="1">
      <alignment horizontal="center" vertical="center" wrapText="1"/>
      <protection hidden="1"/>
    </xf>
    <xf numFmtId="14" fontId="3" fillId="0" borderId="67" xfId="59" applyNumberFormat="1" applyFont="1" applyFill="1" applyBorder="1" applyAlignment="1" applyProtection="1">
      <alignment horizontal="center" vertical="center" wrapText="1"/>
      <protection hidden="1"/>
    </xf>
    <xf numFmtId="14" fontId="3" fillId="0" borderId="34" xfId="59" applyNumberFormat="1" applyFont="1" applyFill="1" applyBorder="1" applyAlignment="1" applyProtection="1">
      <alignment horizontal="center" vertical="center" wrapText="1"/>
      <protection hidden="1"/>
    </xf>
    <xf numFmtId="14" fontId="3" fillId="0" borderId="34" xfId="59" applyNumberFormat="1" applyFont="1" applyFill="1" applyBorder="1" applyAlignment="1" applyProtection="1">
      <alignment horizontal="center" vertical="center"/>
      <protection hidden="1"/>
    </xf>
    <xf numFmtId="14" fontId="3" fillId="0" borderId="68" xfId="59" applyNumberFormat="1" applyFont="1" applyFill="1" applyBorder="1" applyAlignment="1" applyProtection="1">
      <alignment horizontal="center" vertical="center" wrapText="1"/>
      <protection hidden="1"/>
    </xf>
    <xf numFmtId="14" fontId="3" fillId="0" borderId="69" xfId="59" applyNumberFormat="1" applyFont="1" applyFill="1" applyBorder="1" applyAlignment="1" applyProtection="1">
      <alignment horizontal="center" vertical="center"/>
      <protection hidden="1"/>
    </xf>
    <xf numFmtId="0" fontId="0" fillId="0" borderId="0" xfId="0"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Bao cao tai chinh" xfId="57"/>
    <cellStyle name="Normal_Bao cao tai chinh 280405" xfId="58"/>
    <cellStyle name="Normal_Tong hop bao cao (blank) (version 1)" xfId="59"/>
    <cellStyle name="Note" xfId="60"/>
    <cellStyle name="Output" xfId="61"/>
    <cellStyle name="Percent" xfId="62"/>
    <cellStyle name="Title" xfId="63"/>
    <cellStyle name="Total" xfId="64"/>
    <cellStyle name="Warning Text" xfId="65"/>
  </cellStyles>
  <dxfs count="7">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ont>
        <u val="none"/>
        <strike val="0"/>
      </font>
      <fill>
        <patternFill>
          <bgColor indexed="48"/>
        </patternFill>
      </fill>
    </dxf>
    <dxf>
      <fill>
        <patternFill>
          <bgColor indexed="14"/>
        </patternFill>
      </fill>
    </dxf>
    <dxf>
      <font>
        <u val="none"/>
        <strike val="0"/>
      </font>
      <fill>
        <patternFill>
          <bgColor rgb="FF3366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Tien%20Ha\My%20Documents\Kiem%20toan%20BCTC\Cang%20Hai%20phong\Chi%20Hai.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UC%20-%20AASC\Taichinh\Nam2005\LuongthucDongThap\Hopnhat\BCKT%202005.LTD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ng tinh uu dai dau tu"/>
      <sheetName val="HAI - CTIET"/>
    </sheetNames>
    <sheetDataSet>
      <sheetData sheetId="1">
        <row r="3592">
          <cell r="E3592">
            <v>554883173766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heetName val="Soatxet"/>
      <sheetName val="ButtoanDC"/>
      <sheetName val="BiaBC"/>
      <sheetName val="BCaoKT"/>
      <sheetName val="CDKT"/>
      <sheetName val="CDKT (2)"/>
      <sheetName val="KQKD1"/>
      <sheetName val="KQKD2"/>
      <sheetName val="KQKD3"/>
      <sheetName val="LCTTttiep"/>
      <sheetName val="BCaoBGD"/>
      <sheetName val="TMinh"/>
      <sheetName val=" _ "/>
      <sheetName val="PPLN"/>
      <sheetName val="P.PLNcuaDV"/>
      <sheetName val="TrY"/>
      <sheetName val="TMCLech_BCDKT"/>
      <sheetName val="TMCLech_KQKD"/>
      <sheetName val="Lai vay "/>
      <sheetName val="TK112"/>
      <sheetName val="LCTT gian tiep"/>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82"/>
  <sheetViews>
    <sheetView showGridLines="0" zoomScalePageLayoutView="0" workbookViewId="0" topLeftCell="A6">
      <selection activeCell="G25" sqref="G25:K25"/>
    </sheetView>
  </sheetViews>
  <sheetFormatPr defaultColWidth="9.140625" defaultRowHeight="15"/>
  <cols>
    <col min="1" max="26" width="4.140625" style="1" customWidth="1"/>
    <col min="27" max="16384" width="9.140625" style="1" customWidth="1"/>
  </cols>
  <sheetData>
    <row r="1" spans="1:26" s="10" customFormat="1" ht="15">
      <c r="A1" s="46" t="s">
        <v>134</v>
      </c>
      <c r="C1" s="38"/>
      <c r="D1" s="38"/>
      <c r="E1" s="38"/>
      <c r="F1" s="38"/>
      <c r="G1" s="38"/>
      <c r="H1" s="38"/>
      <c r="I1" s="38"/>
      <c r="J1" s="38"/>
      <c r="K1" s="38"/>
      <c r="L1" s="38"/>
      <c r="M1" s="38"/>
      <c r="N1" s="38"/>
      <c r="O1" s="38"/>
      <c r="P1" s="38"/>
      <c r="Q1" s="38"/>
      <c r="R1" s="38"/>
      <c r="S1" s="38"/>
      <c r="T1" s="38"/>
      <c r="U1" s="38"/>
      <c r="V1" s="37"/>
      <c r="W1" s="45" t="s">
        <v>372</v>
      </c>
      <c r="X1" s="37"/>
      <c r="Y1" s="37"/>
      <c r="Z1" s="37"/>
    </row>
    <row r="2" spans="1:26" s="10" customFormat="1" ht="15">
      <c r="A2" s="43" t="s">
        <v>371</v>
      </c>
      <c r="C2" s="38"/>
      <c r="D2" s="38"/>
      <c r="E2" s="348"/>
      <c r="F2" s="348"/>
      <c r="G2" s="348"/>
      <c r="H2" s="348"/>
      <c r="I2" s="38"/>
      <c r="J2" s="38"/>
      <c r="K2" s="38"/>
      <c r="L2" s="38"/>
      <c r="M2" s="38"/>
      <c r="N2" s="38"/>
      <c r="O2" s="38"/>
      <c r="P2" s="38"/>
      <c r="Q2" s="38"/>
      <c r="R2" s="38"/>
      <c r="S2" s="38"/>
      <c r="T2" s="38"/>
      <c r="U2" s="38"/>
      <c r="V2" s="37"/>
      <c r="W2" s="44" t="e">
        <f>"Báo cáo tài chính của "&amp;#REF!</f>
        <v>#REF!</v>
      </c>
      <c r="X2" s="37"/>
      <c r="Y2" s="37"/>
      <c r="Z2" s="37"/>
    </row>
    <row r="3" spans="1:26" s="10" customFormat="1" ht="15">
      <c r="A3" s="43" t="s">
        <v>370</v>
      </c>
      <c r="C3" s="38"/>
      <c r="D3" s="37"/>
      <c r="E3" s="349"/>
      <c r="F3" s="349"/>
      <c r="G3" s="349"/>
      <c r="H3" s="349"/>
      <c r="I3" s="37"/>
      <c r="J3" s="37"/>
      <c r="K3" s="37"/>
      <c r="L3" s="37"/>
      <c r="M3" s="37"/>
      <c r="N3" s="37"/>
      <c r="O3" s="37"/>
      <c r="P3" s="37"/>
      <c r="Q3" s="37"/>
      <c r="R3" s="37"/>
      <c r="S3" s="37"/>
      <c r="T3" s="37"/>
      <c r="U3" s="37"/>
      <c r="V3" s="37"/>
      <c r="W3" s="42" t="e">
        <f>#REF!</f>
        <v>#REF!</v>
      </c>
      <c r="X3" s="37"/>
      <c r="Y3" s="37"/>
      <c r="Z3" s="37"/>
    </row>
    <row r="4" spans="1:26" s="10" customFormat="1" ht="15">
      <c r="A4" s="40"/>
      <c r="B4" s="41"/>
      <c r="C4" s="40"/>
      <c r="D4" s="39"/>
      <c r="E4" s="39"/>
      <c r="F4" s="39"/>
      <c r="G4" s="39"/>
      <c r="H4" s="39"/>
      <c r="I4" s="39"/>
      <c r="J4" s="39"/>
      <c r="K4" s="39"/>
      <c r="L4" s="39"/>
      <c r="M4" s="39"/>
      <c r="N4" s="39"/>
      <c r="O4" s="39"/>
      <c r="P4" s="39"/>
      <c r="Q4" s="39"/>
      <c r="R4" s="39"/>
      <c r="S4" s="39"/>
      <c r="T4" s="39"/>
      <c r="U4" s="39"/>
      <c r="V4" s="39"/>
      <c r="W4" s="39"/>
      <c r="X4" s="37"/>
      <c r="Y4" s="37"/>
      <c r="Z4" s="37"/>
    </row>
    <row r="5" spans="1:26" s="10" customFormat="1" ht="15">
      <c r="A5" s="38"/>
      <c r="C5" s="38"/>
      <c r="D5" s="37"/>
      <c r="E5" s="37"/>
      <c r="F5" s="37"/>
      <c r="G5" s="37"/>
      <c r="H5" s="37"/>
      <c r="I5" s="37"/>
      <c r="J5" s="37"/>
      <c r="K5" s="37"/>
      <c r="L5" s="37"/>
      <c r="M5" s="37"/>
      <c r="N5" s="37"/>
      <c r="O5" s="37"/>
      <c r="P5" s="37"/>
      <c r="Q5" s="37"/>
      <c r="R5" s="37"/>
      <c r="S5" s="37"/>
      <c r="T5" s="37"/>
      <c r="U5" s="37"/>
      <c r="V5" s="37"/>
      <c r="W5" s="37"/>
      <c r="X5" s="37"/>
      <c r="Y5" s="37"/>
      <c r="Z5" s="37"/>
    </row>
    <row r="6" ht="15"/>
    <row r="7" ht="15">
      <c r="A7" s="35" t="s">
        <v>369</v>
      </c>
    </row>
    <row r="8" ht="15">
      <c r="A8" s="36"/>
    </row>
    <row r="9" ht="15">
      <c r="A9" s="35" t="s">
        <v>368</v>
      </c>
    </row>
    <row r="10" ht="15.75" thickBot="1"/>
    <row r="11" spans="1:23" ht="15.75" thickTop="1">
      <c r="A11" s="308"/>
      <c r="B11" s="309"/>
      <c r="C11" s="316"/>
      <c r="D11" s="317"/>
      <c r="E11" s="317"/>
      <c r="F11" s="317"/>
      <c r="G11" s="317"/>
      <c r="H11" s="317"/>
      <c r="I11" s="309"/>
      <c r="J11" s="358" t="s">
        <v>367</v>
      </c>
      <c r="K11" s="317"/>
      <c r="L11" s="317"/>
      <c r="M11" s="317"/>
      <c r="N11" s="317"/>
      <c r="O11" s="317"/>
      <c r="P11" s="317"/>
      <c r="Q11" s="317"/>
      <c r="R11" s="317"/>
      <c r="S11" s="317"/>
      <c r="T11" s="317"/>
      <c r="U11" s="317"/>
      <c r="V11" s="317"/>
      <c r="W11" s="359"/>
    </row>
    <row r="12" spans="1:23" ht="15">
      <c r="A12" s="310" t="s">
        <v>366</v>
      </c>
      <c r="B12" s="311"/>
      <c r="C12" s="318" t="s">
        <v>342</v>
      </c>
      <c r="D12" s="319"/>
      <c r="E12" s="319"/>
      <c r="F12" s="319"/>
      <c r="G12" s="319"/>
      <c r="H12" s="319"/>
      <c r="I12" s="311"/>
      <c r="J12" s="360" t="s">
        <v>365</v>
      </c>
      <c r="K12" s="361"/>
      <c r="L12" s="361"/>
      <c r="M12" s="361"/>
      <c r="N12" s="361"/>
      <c r="O12" s="361"/>
      <c r="P12" s="360" t="s">
        <v>364</v>
      </c>
      <c r="Q12" s="361"/>
      <c r="R12" s="361"/>
      <c r="S12" s="361"/>
      <c r="T12" s="361"/>
      <c r="U12" s="361"/>
      <c r="V12" s="361"/>
      <c r="W12" s="362"/>
    </row>
    <row r="13" spans="1:23" ht="15">
      <c r="A13" s="312"/>
      <c r="B13" s="313"/>
      <c r="C13" s="320"/>
      <c r="D13" s="321"/>
      <c r="E13" s="321"/>
      <c r="F13" s="321"/>
      <c r="G13" s="321"/>
      <c r="H13" s="321"/>
      <c r="I13" s="313"/>
      <c r="J13" s="352" t="s">
        <v>363</v>
      </c>
      <c r="K13" s="353"/>
      <c r="L13" s="353"/>
      <c r="M13" s="352" t="s">
        <v>362</v>
      </c>
      <c r="N13" s="353"/>
      <c r="O13" s="353"/>
      <c r="P13" s="352" t="s">
        <v>363</v>
      </c>
      <c r="Q13" s="353"/>
      <c r="R13" s="353"/>
      <c r="S13" s="353"/>
      <c r="T13" s="352" t="s">
        <v>362</v>
      </c>
      <c r="U13" s="353"/>
      <c r="V13" s="353"/>
      <c r="W13" s="354"/>
    </row>
    <row r="14" spans="1:23" ht="15">
      <c r="A14" s="314">
        <v>1</v>
      </c>
      <c r="B14" s="315"/>
      <c r="C14" s="322" t="s">
        <v>361</v>
      </c>
      <c r="D14" s="323"/>
      <c r="E14" s="323"/>
      <c r="F14" s="323"/>
      <c r="G14" s="323"/>
      <c r="H14" s="323"/>
      <c r="I14" s="324"/>
      <c r="J14" s="340">
        <v>0.04</v>
      </c>
      <c r="K14" s="341"/>
      <c r="L14" s="342"/>
      <c r="M14" s="340">
        <v>0.08</v>
      </c>
      <c r="N14" s="341"/>
      <c r="O14" s="342"/>
      <c r="P14" s="334" t="e">
        <f>J$14*#REF!</f>
        <v>#REF!</v>
      </c>
      <c r="Q14" s="335"/>
      <c r="R14" s="335"/>
      <c r="S14" s="336"/>
      <c r="T14" s="334" t="e">
        <f>M$14*#REF!</f>
        <v>#REF!</v>
      </c>
      <c r="U14" s="335"/>
      <c r="V14" s="335"/>
      <c r="W14" s="350"/>
    </row>
    <row r="15" spans="1:23" ht="15">
      <c r="A15" s="314">
        <v>2</v>
      </c>
      <c r="B15" s="315"/>
      <c r="C15" s="322" t="s">
        <v>360</v>
      </c>
      <c r="D15" s="323"/>
      <c r="E15" s="323"/>
      <c r="F15" s="323"/>
      <c r="G15" s="323"/>
      <c r="H15" s="323"/>
      <c r="I15" s="324"/>
      <c r="J15" s="340">
        <v>0.004</v>
      </c>
      <c r="K15" s="341"/>
      <c r="L15" s="342"/>
      <c r="M15" s="340">
        <v>0.008</v>
      </c>
      <c r="N15" s="341"/>
      <c r="O15" s="342"/>
      <c r="P15" s="334" t="e">
        <f>J$15*#REF!</f>
        <v>#REF!</v>
      </c>
      <c r="Q15" s="335"/>
      <c r="R15" s="335"/>
      <c r="S15" s="336"/>
      <c r="T15" s="334" t="e">
        <f>M$15*#REF!</f>
        <v>#REF!</v>
      </c>
      <c r="U15" s="335"/>
      <c r="V15" s="335"/>
      <c r="W15" s="350"/>
    </row>
    <row r="16" spans="1:23" ht="15">
      <c r="A16" s="314">
        <v>3</v>
      </c>
      <c r="B16" s="315"/>
      <c r="C16" s="322" t="s">
        <v>359</v>
      </c>
      <c r="D16" s="323"/>
      <c r="E16" s="323"/>
      <c r="F16" s="323"/>
      <c r="G16" s="323"/>
      <c r="H16" s="323"/>
      <c r="I16" s="324"/>
      <c r="J16" s="340">
        <v>0.01</v>
      </c>
      <c r="K16" s="341"/>
      <c r="L16" s="342"/>
      <c r="M16" s="340">
        <v>0.02</v>
      </c>
      <c r="N16" s="341"/>
      <c r="O16" s="342"/>
      <c r="P16" s="334" t="e">
        <f>J$16*#REF!</f>
        <v>#REF!</v>
      </c>
      <c r="Q16" s="335"/>
      <c r="R16" s="335"/>
      <c r="S16" s="336"/>
      <c r="T16" s="334" t="e">
        <f>M$16*#REF!</f>
        <v>#REF!</v>
      </c>
      <c r="U16" s="335"/>
      <c r="V16" s="335"/>
      <c r="W16" s="350"/>
    </row>
    <row r="17" spans="1:23" ht="15">
      <c r="A17" s="314">
        <v>4</v>
      </c>
      <c r="B17" s="315"/>
      <c r="C17" s="322" t="s">
        <v>309</v>
      </c>
      <c r="D17" s="323"/>
      <c r="E17" s="323"/>
      <c r="F17" s="323"/>
      <c r="G17" s="323"/>
      <c r="H17" s="323"/>
      <c r="I17" s="324"/>
      <c r="J17" s="340">
        <v>0.01</v>
      </c>
      <c r="K17" s="341"/>
      <c r="L17" s="342"/>
      <c r="M17" s="340">
        <v>0.02</v>
      </c>
      <c r="N17" s="341"/>
      <c r="O17" s="342"/>
      <c r="P17" s="334" t="e">
        <f>J$17*#REF!</f>
        <v>#REF!</v>
      </c>
      <c r="Q17" s="335"/>
      <c r="R17" s="335"/>
      <c r="S17" s="336"/>
      <c r="T17" s="334" t="e">
        <f>M$17*#REF!</f>
        <v>#REF!</v>
      </c>
      <c r="U17" s="335"/>
      <c r="V17" s="335"/>
      <c r="W17" s="350"/>
    </row>
    <row r="18" spans="1:23" ht="15.75" thickBot="1">
      <c r="A18" s="327">
        <v>5</v>
      </c>
      <c r="B18" s="328"/>
      <c r="C18" s="343" t="s">
        <v>358</v>
      </c>
      <c r="D18" s="344"/>
      <c r="E18" s="344"/>
      <c r="F18" s="344"/>
      <c r="G18" s="344"/>
      <c r="H18" s="344"/>
      <c r="I18" s="345"/>
      <c r="J18" s="355">
        <v>0.005</v>
      </c>
      <c r="K18" s="356"/>
      <c r="L18" s="357"/>
      <c r="M18" s="355">
        <v>0.01</v>
      </c>
      <c r="N18" s="356"/>
      <c r="O18" s="357"/>
      <c r="P18" s="337" t="e">
        <f>J$18*#REF!</f>
        <v>#REF!</v>
      </c>
      <c r="Q18" s="338"/>
      <c r="R18" s="338"/>
      <c r="S18" s="339"/>
      <c r="T18" s="337" t="e">
        <f>M$18*#REF!</f>
        <v>#REF!</v>
      </c>
      <c r="U18" s="338"/>
      <c r="V18" s="338"/>
      <c r="W18" s="351"/>
    </row>
    <row r="19" ht="15.75" thickTop="1"/>
    <row r="20" spans="1:19" ht="15">
      <c r="A20" s="11" t="s">
        <v>357</v>
      </c>
      <c r="H20" s="34"/>
      <c r="P20" s="366" t="e">
        <f>MIN(F14:T18)</f>
        <v>#REF!</v>
      </c>
      <c r="Q20" s="367"/>
      <c r="R20" s="367"/>
      <c r="S20" s="368"/>
    </row>
    <row r="21" spans="8:23" ht="15">
      <c r="H21" s="34"/>
      <c r="T21" s="33"/>
      <c r="U21" s="33"/>
      <c r="V21" s="33"/>
      <c r="W21" s="33"/>
    </row>
    <row r="22" ht="15">
      <c r="A22" s="12" t="s">
        <v>347</v>
      </c>
    </row>
    <row r="23" ht="15"/>
    <row r="24" spans="1:11" ht="15">
      <c r="A24" s="11" t="s">
        <v>346</v>
      </c>
      <c r="E24" s="1" t="s">
        <v>345</v>
      </c>
      <c r="G24" s="374"/>
      <c r="H24" s="375"/>
      <c r="I24" s="375"/>
      <c r="J24" s="375"/>
      <c r="K24" s="375"/>
    </row>
    <row r="25" spans="1:11" ht="15">
      <c r="A25" s="11" t="s">
        <v>344</v>
      </c>
      <c r="E25" s="1" t="s">
        <v>343</v>
      </c>
      <c r="G25" s="376"/>
      <c r="H25" s="377"/>
      <c r="I25" s="377"/>
      <c r="J25" s="377"/>
      <c r="K25" s="377"/>
    </row>
    <row r="26" ht="15"/>
    <row r="27" spans="1:23" ht="15">
      <c r="A27" s="32" t="s">
        <v>342</v>
      </c>
      <c r="B27" s="31"/>
      <c r="C27" s="31"/>
      <c r="D27" s="31"/>
      <c r="E27" s="30"/>
      <c r="F27" s="331" t="s">
        <v>341</v>
      </c>
      <c r="G27" s="332"/>
      <c r="H27" s="332"/>
      <c r="I27" s="332"/>
      <c r="J27" s="333"/>
      <c r="K27" s="331" t="s">
        <v>340</v>
      </c>
      <c r="L27" s="332"/>
      <c r="M27" s="332"/>
      <c r="N27" s="332"/>
      <c r="O27" s="332"/>
      <c r="P27" s="332"/>
      <c r="Q27" s="332"/>
      <c r="R27" s="333"/>
      <c r="S27" s="331" t="s">
        <v>339</v>
      </c>
      <c r="T27" s="332"/>
      <c r="U27" s="332"/>
      <c r="V27" s="332"/>
      <c r="W27" s="333"/>
    </row>
    <row r="28" spans="1:23" ht="15">
      <c r="A28" s="29" t="s">
        <v>338</v>
      </c>
      <c r="B28" s="16"/>
      <c r="C28" s="16"/>
      <c r="D28" s="16"/>
      <c r="E28" s="16"/>
      <c r="F28" s="28"/>
      <c r="G28" s="27" t="s">
        <v>335</v>
      </c>
      <c r="H28" s="26">
        <v>0.05</v>
      </c>
      <c r="I28" s="24" t="s">
        <v>337</v>
      </c>
      <c r="J28" s="23"/>
      <c r="K28" s="19"/>
      <c r="L28" s="22" t="s">
        <v>334</v>
      </c>
      <c r="M28" s="21">
        <v>0.05</v>
      </c>
      <c r="N28" s="306" t="s">
        <v>333</v>
      </c>
      <c r="O28" s="307"/>
      <c r="P28" s="20">
        <v>0.1</v>
      </c>
      <c r="Q28" s="16" t="s">
        <v>337</v>
      </c>
      <c r="R28" s="15"/>
      <c r="S28" s="28"/>
      <c r="T28" s="27" t="s">
        <v>332</v>
      </c>
      <c r="U28" s="26">
        <v>0.05</v>
      </c>
      <c r="V28" s="24" t="s">
        <v>337</v>
      </c>
      <c r="W28" s="23"/>
    </row>
    <row r="29" spans="1:23" ht="15">
      <c r="A29" s="19"/>
      <c r="B29" s="16"/>
      <c r="C29" s="16"/>
      <c r="D29" s="16"/>
      <c r="E29" s="16"/>
      <c r="F29" s="303">
        <f>$G$24*$H$28</f>
        <v>0</v>
      </c>
      <c r="G29" s="304"/>
      <c r="H29" s="304"/>
      <c r="I29" s="304"/>
      <c r="J29" s="305"/>
      <c r="K29" s="303">
        <f>F29</f>
        <v>0</v>
      </c>
      <c r="L29" s="304"/>
      <c r="M29" s="304"/>
      <c r="N29" s="305"/>
      <c r="O29" s="303">
        <f>S29</f>
        <v>0</v>
      </c>
      <c r="P29" s="304"/>
      <c r="Q29" s="304"/>
      <c r="R29" s="305"/>
      <c r="S29" s="303">
        <f>$G$24*$U$28</f>
        <v>0</v>
      </c>
      <c r="T29" s="304"/>
      <c r="U29" s="304"/>
      <c r="V29" s="304"/>
      <c r="W29" s="305"/>
    </row>
    <row r="30" spans="1:23" ht="15">
      <c r="A30" s="25" t="s">
        <v>336</v>
      </c>
      <c r="B30" s="24"/>
      <c r="C30" s="24"/>
      <c r="D30" s="24"/>
      <c r="E30" s="23"/>
      <c r="F30" s="19"/>
      <c r="G30" s="18" t="s">
        <v>335</v>
      </c>
      <c r="H30" s="17">
        <v>0.1</v>
      </c>
      <c r="I30" s="16" t="s">
        <v>331</v>
      </c>
      <c r="J30" s="15"/>
      <c r="K30" s="19"/>
      <c r="L30" s="22" t="s">
        <v>334</v>
      </c>
      <c r="M30" s="21">
        <v>0.1</v>
      </c>
      <c r="N30" s="306" t="s">
        <v>333</v>
      </c>
      <c r="O30" s="307"/>
      <c r="P30" s="20">
        <v>0.15</v>
      </c>
      <c r="Q30" s="16" t="s">
        <v>331</v>
      </c>
      <c r="R30" s="15"/>
      <c r="S30" s="19"/>
      <c r="T30" s="18" t="s">
        <v>332</v>
      </c>
      <c r="U30" s="17">
        <v>0.1</v>
      </c>
      <c r="V30" s="16" t="s">
        <v>331</v>
      </c>
      <c r="W30" s="15"/>
    </row>
    <row r="31" spans="1:23" ht="15">
      <c r="A31" s="14"/>
      <c r="B31" s="13"/>
      <c r="C31" s="13"/>
      <c r="D31" s="13"/>
      <c r="E31" s="13"/>
      <c r="F31" s="303">
        <f>$G$25*$H$30</f>
        <v>0</v>
      </c>
      <c r="G31" s="304"/>
      <c r="H31" s="304"/>
      <c r="I31" s="304"/>
      <c r="J31" s="305"/>
      <c r="K31" s="303">
        <f>F31</f>
        <v>0</v>
      </c>
      <c r="L31" s="304"/>
      <c r="M31" s="304"/>
      <c r="N31" s="305"/>
      <c r="O31" s="303">
        <f>S31</f>
        <v>0</v>
      </c>
      <c r="P31" s="304"/>
      <c r="Q31" s="304"/>
      <c r="R31" s="305"/>
      <c r="S31" s="303">
        <f>$G$25*$U$30</f>
        <v>0</v>
      </c>
      <c r="T31" s="304"/>
      <c r="U31" s="304"/>
      <c r="V31" s="304"/>
      <c r="W31" s="305"/>
    </row>
    <row r="32" ht="15"/>
    <row r="33" ht="15"/>
    <row r="34" ht="15">
      <c r="A34" s="12" t="s">
        <v>330</v>
      </c>
    </row>
    <row r="35" ht="15">
      <c r="B35" s="11" t="s">
        <v>329</v>
      </c>
    </row>
    <row r="36" ht="15">
      <c r="B36" s="11" t="s">
        <v>328</v>
      </c>
    </row>
    <row r="37" ht="15">
      <c r="B37" s="11" t="s">
        <v>327</v>
      </c>
    </row>
    <row r="38" ht="15">
      <c r="B38" s="11" t="s">
        <v>326</v>
      </c>
    </row>
    <row r="39" ht="15.75" thickBot="1"/>
    <row r="40" spans="1:23" ht="15.75" thickTop="1">
      <c r="A40" s="369" t="s">
        <v>325</v>
      </c>
      <c r="B40" s="370"/>
      <c r="C40" s="388" t="s">
        <v>324</v>
      </c>
      <c r="D40" s="389"/>
      <c r="E40" s="389"/>
      <c r="F40" s="389"/>
      <c r="G40" s="389"/>
      <c r="H40" s="389"/>
      <c r="I40" s="389"/>
      <c r="J40" s="389"/>
      <c r="K40" s="390"/>
      <c r="L40" s="378" t="s">
        <v>323</v>
      </c>
      <c r="M40" s="379"/>
      <c r="N40" s="371" t="s">
        <v>322</v>
      </c>
      <c r="O40" s="372"/>
      <c r="P40" s="372"/>
      <c r="Q40" s="373"/>
      <c r="R40" s="371" t="s">
        <v>321</v>
      </c>
      <c r="S40" s="372"/>
      <c r="T40" s="372"/>
      <c r="U40" s="395"/>
      <c r="W40" s="8">
        <v>1</v>
      </c>
    </row>
    <row r="41" spans="1:23" ht="15">
      <c r="A41" s="329">
        <v>110</v>
      </c>
      <c r="B41" s="330"/>
      <c r="C41" s="363" t="s">
        <v>320</v>
      </c>
      <c r="D41" s="364"/>
      <c r="E41" s="364"/>
      <c r="F41" s="364"/>
      <c r="G41" s="364"/>
      <c r="H41" s="364"/>
      <c r="I41" s="364"/>
      <c r="J41" s="364"/>
      <c r="K41" s="365"/>
      <c r="L41" s="380">
        <v>1</v>
      </c>
      <c r="M41" s="381"/>
      <c r="N41" s="382">
        <f>IF(ISERROR(VLOOKUP(A41,#REF!,4,0))=FALSE,VLOOKUP(A41,#REF!,4,0),0)</f>
        <v>0</v>
      </c>
      <c r="O41" s="383"/>
      <c r="P41" s="383"/>
      <c r="Q41" s="384"/>
      <c r="R41" s="392">
        <f aca="true" t="shared" si="0" ref="R41:R59">IF($W$60&lt;&gt;0,$P$20*W41/$W$60,0)</f>
        <v>0</v>
      </c>
      <c r="S41" s="393"/>
      <c r="T41" s="393"/>
      <c r="U41" s="394"/>
      <c r="W41" s="9">
        <f aca="true" t="shared" si="1" ref="W41:W59">IF(ISERROR(L41^$W$40)=FALSE,L41^$W$40,0)*N41</f>
        <v>0</v>
      </c>
    </row>
    <row r="42" spans="1:23" ht="15">
      <c r="A42" s="325">
        <v>120</v>
      </c>
      <c r="B42" s="326"/>
      <c r="C42" s="363" t="s">
        <v>319</v>
      </c>
      <c r="D42" s="364"/>
      <c r="E42" s="364"/>
      <c r="F42" s="364"/>
      <c r="G42" s="364"/>
      <c r="H42" s="364"/>
      <c r="I42" s="364"/>
      <c r="J42" s="364"/>
      <c r="K42" s="365"/>
      <c r="L42" s="380">
        <v>1</v>
      </c>
      <c r="M42" s="381"/>
      <c r="N42" s="382">
        <f>IF(ISERROR(VLOOKUP(A42,#REF!,4,0))=FALSE,VLOOKUP(A42,#REF!,4,0),0)</f>
        <v>0</v>
      </c>
      <c r="O42" s="383"/>
      <c r="P42" s="383"/>
      <c r="Q42" s="384"/>
      <c r="R42" s="392">
        <f t="shared" si="0"/>
        <v>0</v>
      </c>
      <c r="S42" s="393"/>
      <c r="T42" s="393"/>
      <c r="U42" s="394"/>
      <c r="W42" s="9">
        <f t="shared" si="1"/>
        <v>0</v>
      </c>
    </row>
    <row r="43" spans="1:23" ht="15">
      <c r="A43" s="325">
        <v>130</v>
      </c>
      <c r="B43" s="326"/>
      <c r="C43" s="363" t="s">
        <v>318</v>
      </c>
      <c r="D43" s="364"/>
      <c r="E43" s="364"/>
      <c r="F43" s="364"/>
      <c r="G43" s="364"/>
      <c r="H43" s="364"/>
      <c r="I43" s="364"/>
      <c r="J43" s="364"/>
      <c r="K43" s="365"/>
      <c r="L43" s="380">
        <v>2</v>
      </c>
      <c r="M43" s="381"/>
      <c r="N43" s="382">
        <f>IF(ISERROR(VLOOKUP(A43,#REF!,4,0))=FALSE,VLOOKUP(A43,#REF!,4,0),0)</f>
        <v>0</v>
      </c>
      <c r="O43" s="383"/>
      <c r="P43" s="383"/>
      <c r="Q43" s="384"/>
      <c r="R43" s="392">
        <f t="shared" si="0"/>
        <v>0</v>
      </c>
      <c r="S43" s="393"/>
      <c r="T43" s="393"/>
      <c r="U43" s="394"/>
      <c r="W43" s="9">
        <f t="shared" si="1"/>
        <v>0</v>
      </c>
    </row>
    <row r="44" spans="1:23" ht="15">
      <c r="A44" s="325">
        <v>140</v>
      </c>
      <c r="B44" s="326"/>
      <c r="C44" s="363" t="s">
        <v>317</v>
      </c>
      <c r="D44" s="364"/>
      <c r="E44" s="364"/>
      <c r="F44" s="364"/>
      <c r="G44" s="364"/>
      <c r="H44" s="364"/>
      <c r="I44" s="364"/>
      <c r="J44" s="364"/>
      <c r="K44" s="365"/>
      <c r="L44" s="380">
        <v>3</v>
      </c>
      <c r="M44" s="381"/>
      <c r="N44" s="382">
        <f>IF(ISERROR(VLOOKUP(A44,#REF!,4,0))=FALSE,VLOOKUP(A44,#REF!,4,0),0)</f>
        <v>0</v>
      </c>
      <c r="O44" s="383"/>
      <c r="P44" s="383"/>
      <c r="Q44" s="384"/>
      <c r="R44" s="392">
        <f t="shared" si="0"/>
        <v>0</v>
      </c>
      <c r="S44" s="393"/>
      <c r="T44" s="393"/>
      <c r="U44" s="394"/>
      <c r="W44" s="9">
        <f t="shared" si="1"/>
        <v>0</v>
      </c>
    </row>
    <row r="45" spans="1:23" ht="15">
      <c r="A45" s="325">
        <v>150</v>
      </c>
      <c r="B45" s="326"/>
      <c r="C45" s="363" t="s">
        <v>316</v>
      </c>
      <c r="D45" s="364"/>
      <c r="E45" s="364"/>
      <c r="F45" s="364"/>
      <c r="G45" s="364"/>
      <c r="H45" s="364"/>
      <c r="I45" s="364"/>
      <c r="J45" s="364"/>
      <c r="K45" s="365"/>
      <c r="L45" s="380">
        <v>1</v>
      </c>
      <c r="M45" s="381"/>
      <c r="N45" s="382">
        <f>IF(ISERROR(VLOOKUP(A45,#REF!,4,0))=FALSE,VLOOKUP(A45,#REF!,4,0),0)</f>
        <v>0</v>
      </c>
      <c r="O45" s="383"/>
      <c r="P45" s="383"/>
      <c r="Q45" s="384"/>
      <c r="R45" s="392">
        <f t="shared" si="0"/>
        <v>0</v>
      </c>
      <c r="S45" s="393"/>
      <c r="T45" s="393"/>
      <c r="U45" s="394"/>
      <c r="W45" s="9">
        <f t="shared" si="1"/>
        <v>0</v>
      </c>
    </row>
    <row r="46" spans="1:23" ht="15">
      <c r="A46" s="325">
        <v>160</v>
      </c>
      <c r="B46" s="326"/>
      <c r="C46" s="363" t="s">
        <v>315</v>
      </c>
      <c r="D46" s="364"/>
      <c r="E46" s="364"/>
      <c r="F46" s="364"/>
      <c r="G46" s="364"/>
      <c r="H46" s="364"/>
      <c r="I46" s="364"/>
      <c r="J46" s="364"/>
      <c r="K46" s="365"/>
      <c r="L46" s="380">
        <v>1</v>
      </c>
      <c r="M46" s="381"/>
      <c r="N46" s="382">
        <f>IF(ISERROR(VLOOKUP(A46,#REF!,4,0))=FALSE,VLOOKUP(A46,#REF!,4,0),0)</f>
        <v>0</v>
      </c>
      <c r="O46" s="383"/>
      <c r="P46" s="383"/>
      <c r="Q46" s="384"/>
      <c r="R46" s="392">
        <f t="shared" si="0"/>
        <v>0</v>
      </c>
      <c r="S46" s="393"/>
      <c r="T46" s="393"/>
      <c r="U46" s="394"/>
      <c r="W46" s="9">
        <f t="shared" si="1"/>
        <v>0</v>
      </c>
    </row>
    <row r="47" spans="1:23" ht="15">
      <c r="A47" s="325"/>
      <c r="B47" s="326"/>
      <c r="C47" s="391"/>
      <c r="D47" s="364"/>
      <c r="E47" s="364"/>
      <c r="F47" s="364"/>
      <c r="G47" s="364"/>
      <c r="H47" s="364"/>
      <c r="I47" s="364"/>
      <c r="J47" s="364"/>
      <c r="K47" s="365"/>
      <c r="L47" s="380"/>
      <c r="M47" s="381"/>
      <c r="N47" s="382">
        <f>IF(ISERROR(VLOOKUP(A47,#REF!,4,0))=FALSE,VLOOKUP(A47,#REF!,4,0),0)</f>
        <v>0</v>
      </c>
      <c r="O47" s="383"/>
      <c r="P47" s="383"/>
      <c r="Q47" s="384"/>
      <c r="R47" s="392">
        <f t="shared" si="0"/>
        <v>0</v>
      </c>
      <c r="S47" s="393"/>
      <c r="T47" s="393"/>
      <c r="U47" s="394"/>
      <c r="W47" s="9">
        <f t="shared" si="1"/>
        <v>0</v>
      </c>
    </row>
    <row r="48" spans="1:23" ht="15">
      <c r="A48" s="325">
        <v>210</v>
      </c>
      <c r="B48" s="326"/>
      <c r="C48" s="363" t="s">
        <v>314</v>
      </c>
      <c r="D48" s="364"/>
      <c r="E48" s="364"/>
      <c r="F48" s="364"/>
      <c r="G48" s="364"/>
      <c r="H48" s="364"/>
      <c r="I48" s="364"/>
      <c r="J48" s="364"/>
      <c r="K48" s="365"/>
      <c r="L48" s="380">
        <v>1</v>
      </c>
      <c r="M48" s="381"/>
      <c r="N48" s="382">
        <f>IF(ISERROR(VLOOKUP(A48,#REF!,4,0))=FALSE,VLOOKUP(A48,#REF!,4,0),0)</f>
        <v>0</v>
      </c>
      <c r="O48" s="383"/>
      <c r="P48" s="383"/>
      <c r="Q48" s="384"/>
      <c r="R48" s="392">
        <f t="shared" si="0"/>
        <v>0</v>
      </c>
      <c r="S48" s="393"/>
      <c r="T48" s="393"/>
      <c r="U48" s="394"/>
      <c r="W48" s="9">
        <f t="shared" si="1"/>
        <v>0</v>
      </c>
    </row>
    <row r="49" spans="1:23" ht="15">
      <c r="A49" s="325">
        <v>220</v>
      </c>
      <c r="B49" s="326"/>
      <c r="C49" s="363" t="s">
        <v>313</v>
      </c>
      <c r="D49" s="364"/>
      <c r="E49" s="364"/>
      <c r="F49" s="364"/>
      <c r="G49" s="364"/>
      <c r="H49" s="364"/>
      <c r="I49" s="364"/>
      <c r="J49" s="364"/>
      <c r="K49" s="365"/>
      <c r="L49" s="380">
        <v>1</v>
      </c>
      <c r="M49" s="381"/>
      <c r="N49" s="382">
        <f>IF(ISERROR(VLOOKUP(A49,#REF!,4,0))=FALSE,VLOOKUP(A49,#REF!,4,0),0)</f>
        <v>0</v>
      </c>
      <c r="O49" s="383"/>
      <c r="P49" s="383"/>
      <c r="Q49" s="384"/>
      <c r="R49" s="392">
        <f t="shared" si="0"/>
        <v>0</v>
      </c>
      <c r="S49" s="393"/>
      <c r="T49" s="393"/>
      <c r="U49" s="394"/>
      <c r="W49" s="9">
        <f t="shared" si="1"/>
        <v>0</v>
      </c>
    </row>
    <row r="50" spans="1:23" ht="15">
      <c r="A50" s="325">
        <v>230</v>
      </c>
      <c r="B50" s="326"/>
      <c r="C50" s="363" t="s">
        <v>312</v>
      </c>
      <c r="D50" s="364"/>
      <c r="E50" s="364"/>
      <c r="F50" s="364"/>
      <c r="G50" s="364"/>
      <c r="H50" s="364"/>
      <c r="I50" s="364"/>
      <c r="J50" s="364"/>
      <c r="K50" s="365"/>
      <c r="L50" s="380">
        <v>1</v>
      </c>
      <c r="M50" s="381"/>
      <c r="N50" s="382">
        <f>IF(ISERROR(VLOOKUP(A50,#REF!,4,0))=FALSE,VLOOKUP(A50,#REF!,4,0),0)</f>
        <v>0</v>
      </c>
      <c r="O50" s="383"/>
      <c r="P50" s="383"/>
      <c r="Q50" s="384"/>
      <c r="R50" s="392">
        <f t="shared" si="0"/>
        <v>0</v>
      </c>
      <c r="S50" s="393"/>
      <c r="T50" s="393"/>
      <c r="U50" s="394"/>
      <c r="W50" s="9">
        <f t="shared" si="1"/>
        <v>0</v>
      </c>
    </row>
    <row r="51" spans="1:23" ht="15">
      <c r="A51" s="325">
        <v>240</v>
      </c>
      <c r="B51" s="326"/>
      <c r="C51" s="363" t="s">
        <v>311</v>
      </c>
      <c r="D51" s="364"/>
      <c r="E51" s="364"/>
      <c r="F51" s="364"/>
      <c r="G51" s="364"/>
      <c r="H51" s="364"/>
      <c r="I51" s="364"/>
      <c r="J51" s="364"/>
      <c r="K51" s="365"/>
      <c r="L51" s="380">
        <v>1</v>
      </c>
      <c r="M51" s="381"/>
      <c r="N51" s="382">
        <f>IF(ISERROR(VLOOKUP(A51,#REF!,4,0))=FALSE,VLOOKUP(A51,#REF!,4,0),0)</f>
        <v>0</v>
      </c>
      <c r="O51" s="383"/>
      <c r="P51" s="383"/>
      <c r="Q51" s="384"/>
      <c r="R51" s="392">
        <f t="shared" si="0"/>
        <v>0</v>
      </c>
      <c r="S51" s="393"/>
      <c r="T51" s="393"/>
      <c r="U51" s="394"/>
      <c r="W51" s="9">
        <f t="shared" si="1"/>
        <v>0</v>
      </c>
    </row>
    <row r="52" spans="1:23" ht="15">
      <c r="A52" s="325">
        <v>241</v>
      </c>
      <c r="B52" s="326"/>
      <c r="C52" s="363" t="s">
        <v>310</v>
      </c>
      <c r="D52" s="364"/>
      <c r="E52" s="364"/>
      <c r="F52" s="364"/>
      <c r="G52" s="364"/>
      <c r="H52" s="364"/>
      <c r="I52" s="364"/>
      <c r="J52" s="364"/>
      <c r="K52" s="365"/>
      <c r="L52" s="380">
        <v>1</v>
      </c>
      <c r="M52" s="381"/>
      <c r="N52" s="382">
        <f>IF(ISERROR(VLOOKUP(A52,#REF!,4,0))=FALSE,VLOOKUP(A52,#REF!,4,0),0)</f>
        <v>0</v>
      </c>
      <c r="O52" s="383"/>
      <c r="P52" s="383"/>
      <c r="Q52" s="384"/>
      <c r="R52" s="392">
        <f t="shared" si="0"/>
        <v>0</v>
      </c>
      <c r="S52" s="393"/>
      <c r="T52" s="393"/>
      <c r="U52" s="394"/>
      <c r="W52" s="9">
        <f t="shared" si="1"/>
        <v>0</v>
      </c>
    </row>
    <row r="53" spans="1:23" ht="15">
      <c r="A53" s="325"/>
      <c r="B53" s="326"/>
      <c r="C53" s="391"/>
      <c r="D53" s="364"/>
      <c r="E53" s="364"/>
      <c r="F53" s="364"/>
      <c r="G53" s="364"/>
      <c r="H53" s="364"/>
      <c r="I53" s="364"/>
      <c r="J53" s="364"/>
      <c r="K53" s="365"/>
      <c r="L53" s="380"/>
      <c r="M53" s="381"/>
      <c r="N53" s="382">
        <f>IF(ISERROR(VLOOKUP(A53,#REF!,4,0))=FALSE,VLOOKUP(A53,#REF!,4,0),0)</f>
        <v>0</v>
      </c>
      <c r="O53" s="383"/>
      <c r="P53" s="383"/>
      <c r="Q53" s="384"/>
      <c r="R53" s="392">
        <f t="shared" si="0"/>
        <v>0</v>
      </c>
      <c r="S53" s="393"/>
      <c r="T53" s="393"/>
      <c r="U53" s="394"/>
      <c r="W53" s="9">
        <f t="shared" si="1"/>
        <v>0</v>
      </c>
    </row>
    <row r="54" spans="1:23" ht="15">
      <c r="A54" s="325">
        <v>310</v>
      </c>
      <c r="B54" s="326"/>
      <c r="C54" s="363" t="s">
        <v>309</v>
      </c>
      <c r="D54" s="364"/>
      <c r="E54" s="364"/>
      <c r="F54" s="364"/>
      <c r="G54" s="364"/>
      <c r="H54" s="364"/>
      <c r="I54" s="364"/>
      <c r="J54" s="364"/>
      <c r="K54" s="365"/>
      <c r="L54" s="380">
        <v>2</v>
      </c>
      <c r="M54" s="381"/>
      <c r="N54" s="382">
        <f>IF(ISERROR(VLOOKUP(A54,#REF!,4,0))=FALSE,VLOOKUP(A54,#REF!,4,0),0)</f>
        <v>0</v>
      </c>
      <c r="O54" s="383"/>
      <c r="P54" s="383"/>
      <c r="Q54" s="384"/>
      <c r="R54" s="392">
        <f t="shared" si="0"/>
        <v>0</v>
      </c>
      <c r="S54" s="393"/>
      <c r="T54" s="393"/>
      <c r="U54" s="394"/>
      <c r="W54" s="9">
        <f t="shared" si="1"/>
        <v>0</v>
      </c>
    </row>
    <row r="55" spans="1:23" ht="15">
      <c r="A55" s="325">
        <v>320</v>
      </c>
      <c r="B55" s="326"/>
      <c r="C55" s="363" t="s">
        <v>308</v>
      </c>
      <c r="D55" s="364"/>
      <c r="E55" s="364"/>
      <c r="F55" s="364"/>
      <c r="G55" s="364"/>
      <c r="H55" s="364"/>
      <c r="I55" s="364"/>
      <c r="J55" s="364"/>
      <c r="K55" s="365"/>
      <c r="L55" s="380">
        <v>2</v>
      </c>
      <c r="M55" s="381"/>
      <c r="N55" s="382">
        <f>IF(ISERROR(VLOOKUP(A55,#REF!,4,0))=FALSE,VLOOKUP(A55,#REF!,4,0),0)</f>
        <v>0</v>
      </c>
      <c r="O55" s="383"/>
      <c r="P55" s="383"/>
      <c r="Q55" s="384"/>
      <c r="R55" s="392">
        <f t="shared" si="0"/>
        <v>0</v>
      </c>
      <c r="S55" s="393"/>
      <c r="T55" s="393"/>
      <c r="U55" s="394"/>
      <c r="W55" s="9">
        <f t="shared" si="1"/>
        <v>0</v>
      </c>
    </row>
    <row r="56" spans="1:23" ht="15">
      <c r="A56" s="325">
        <v>330</v>
      </c>
      <c r="B56" s="326"/>
      <c r="C56" s="363" t="s">
        <v>307</v>
      </c>
      <c r="D56" s="364"/>
      <c r="E56" s="364"/>
      <c r="F56" s="364"/>
      <c r="G56" s="364"/>
      <c r="H56" s="364"/>
      <c r="I56" s="364"/>
      <c r="J56" s="364"/>
      <c r="K56" s="365"/>
      <c r="L56" s="380">
        <v>1</v>
      </c>
      <c r="M56" s="381"/>
      <c r="N56" s="382">
        <f>IF(ISERROR(VLOOKUP(A56,#REF!,4,0))=FALSE,VLOOKUP(A56,#REF!,4,0),0)</f>
        <v>0</v>
      </c>
      <c r="O56" s="383"/>
      <c r="P56" s="383"/>
      <c r="Q56" s="384"/>
      <c r="R56" s="392">
        <f t="shared" si="0"/>
        <v>0</v>
      </c>
      <c r="S56" s="393"/>
      <c r="T56" s="393"/>
      <c r="U56" s="394"/>
      <c r="W56" s="9">
        <f t="shared" si="1"/>
        <v>0</v>
      </c>
    </row>
    <row r="57" spans="1:23" ht="15">
      <c r="A57" s="325"/>
      <c r="B57" s="326"/>
      <c r="C57" s="385"/>
      <c r="D57" s="386"/>
      <c r="E57" s="386"/>
      <c r="F57" s="386"/>
      <c r="G57" s="386"/>
      <c r="H57" s="386"/>
      <c r="I57" s="386"/>
      <c r="J57" s="386"/>
      <c r="K57" s="387"/>
      <c r="L57" s="380"/>
      <c r="M57" s="381"/>
      <c r="N57" s="382">
        <f>IF(ISERROR(VLOOKUP(A57,#REF!,4,0))=FALSE,VLOOKUP(A57,#REF!,4,0),0)</f>
        <v>0</v>
      </c>
      <c r="O57" s="383"/>
      <c r="P57" s="383"/>
      <c r="Q57" s="384"/>
      <c r="R57" s="392">
        <f t="shared" si="0"/>
        <v>0</v>
      </c>
      <c r="S57" s="393"/>
      <c r="T57" s="393"/>
      <c r="U57" s="394"/>
      <c r="W57" s="9">
        <f t="shared" si="1"/>
        <v>0</v>
      </c>
    </row>
    <row r="58" spans="1:23" ht="15">
      <c r="A58" s="325">
        <v>410</v>
      </c>
      <c r="B58" s="326"/>
      <c r="C58" s="363" t="s">
        <v>306</v>
      </c>
      <c r="D58" s="364"/>
      <c r="E58" s="364"/>
      <c r="F58" s="364"/>
      <c r="G58" s="364"/>
      <c r="H58" s="364"/>
      <c r="I58" s="364"/>
      <c r="J58" s="364"/>
      <c r="K58" s="365"/>
      <c r="L58" s="380">
        <v>1</v>
      </c>
      <c r="M58" s="381"/>
      <c r="N58" s="382">
        <f>IF(ISERROR(VLOOKUP(A58,#REF!,4,0))=FALSE,VLOOKUP(A58,#REF!,4,0),0)-N62</f>
        <v>0</v>
      </c>
      <c r="O58" s="383"/>
      <c r="P58" s="383"/>
      <c r="Q58" s="384"/>
      <c r="R58" s="392">
        <f t="shared" si="0"/>
        <v>0</v>
      </c>
      <c r="S58" s="393"/>
      <c r="T58" s="393"/>
      <c r="U58" s="394"/>
      <c r="W58" s="9">
        <f t="shared" si="1"/>
        <v>0</v>
      </c>
    </row>
    <row r="59" spans="1:23" ht="15">
      <c r="A59" s="325">
        <v>420</v>
      </c>
      <c r="B59" s="326"/>
      <c r="C59" s="363" t="s">
        <v>305</v>
      </c>
      <c r="D59" s="364"/>
      <c r="E59" s="364"/>
      <c r="F59" s="364"/>
      <c r="G59" s="364"/>
      <c r="H59" s="364"/>
      <c r="I59" s="364"/>
      <c r="J59" s="364"/>
      <c r="K59" s="365"/>
      <c r="L59" s="380">
        <v>1</v>
      </c>
      <c r="M59" s="381"/>
      <c r="N59" s="382">
        <f>IF(ISERROR(VLOOKUP(A59,#REF!,4,0))=FALSE,VLOOKUP(A59,#REF!,4,0),0)</f>
        <v>0</v>
      </c>
      <c r="O59" s="383"/>
      <c r="P59" s="383"/>
      <c r="Q59" s="384"/>
      <c r="R59" s="392">
        <f t="shared" si="0"/>
        <v>0</v>
      </c>
      <c r="S59" s="393"/>
      <c r="T59" s="393"/>
      <c r="U59" s="394"/>
      <c r="W59" s="9">
        <f t="shared" si="1"/>
        <v>0</v>
      </c>
    </row>
    <row r="60" spans="1:23" ht="15.75" thickBot="1">
      <c r="A60" s="407"/>
      <c r="B60" s="408"/>
      <c r="C60" s="401" t="s">
        <v>304</v>
      </c>
      <c r="D60" s="402"/>
      <c r="E60" s="402"/>
      <c r="F60" s="402"/>
      <c r="G60" s="402"/>
      <c r="H60" s="402"/>
      <c r="I60" s="402"/>
      <c r="J60" s="402"/>
      <c r="K60" s="402"/>
      <c r="L60" s="405"/>
      <c r="M60" s="406"/>
      <c r="N60" s="397">
        <f>SUM(N41:N59)</f>
        <v>0</v>
      </c>
      <c r="O60" s="398"/>
      <c r="P60" s="398"/>
      <c r="Q60" s="403"/>
      <c r="R60" s="397">
        <f>SUM(R41:R59)</f>
        <v>0</v>
      </c>
      <c r="S60" s="398"/>
      <c r="T60" s="398"/>
      <c r="U60" s="399"/>
      <c r="W60" s="8">
        <f>SUM(W41:W59)</f>
        <v>0</v>
      </c>
    </row>
    <row r="61" ht="15.75" thickTop="1"/>
    <row r="62" spans="1:17" ht="15">
      <c r="A62" s="404">
        <v>416</v>
      </c>
      <c r="B62" s="404"/>
      <c r="C62" s="7" t="s">
        <v>303</v>
      </c>
      <c r="N62" s="400">
        <f>IF(ISERROR(VLOOKUP(A62,#REF!,4,0))=FALSE,VLOOKUP(A62,#REF!,4,0),0)</f>
        <v>0</v>
      </c>
      <c r="O62" s="400"/>
      <c r="P62" s="400"/>
      <c r="Q62" s="400"/>
    </row>
    <row r="63" spans="3:17" ht="15">
      <c r="C63" s="6" t="s">
        <v>302</v>
      </c>
      <c r="H63" s="5" t="e">
        <f>#REF!</f>
        <v>#REF!</v>
      </c>
      <c r="N63" s="396">
        <f>(N60+N62)/2</f>
        <v>0</v>
      </c>
      <c r="O63" s="396"/>
      <c r="P63" s="396"/>
      <c r="Q63" s="396"/>
    </row>
    <row r="65" ht="15">
      <c r="A65" s="3" t="s">
        <v>301</v>
      </c>
    </row>
    <row r="72" spans="1:23" ht="31.5" customHeight="1">
      <c r="A72" s="346" t="s">
        <v>300</v>
      </c>
      <c r="B72" s="347"/>
      <c r="C72" s="347"/>
      <c r="D72" s="347"/>
      <c r="E72" s="347"/>
      <c r="F72" s="347"/>
      <c r="G72" s="347"/>
      <c r="H72" s="347"/>
      <c r="I72" s="347"/>
      <c r="J72" s="347"/>
      <c r="K72" s="347"/>
      <c r="L72" s="347"/>
      <c r="M72" s="347"/>
      <c r="N72" s="347"/>
      <c r="O72" s="347"/>
      <c r="P72" s="347"/>
      <c r="Q72" s="347"/>
      <c r="R72" s="347"/>
      <c r="S72" s="347"/>
      <c r="T72" s="347"/>
      <c r="U72" s="347"/>
      <c r="V72" s="347"/>
      <c r="W72" s="347"/>
    </row>
    <row r="73" ht="15">
      <c r="Q73" s="4"/>
    </row>
    <row r="75" ht="15">
      <c r="A75" s="3" t="s">
        <v>299</v>
      </c>
    </row>
    <row r="81" ht="15">
      <c r="A81" s="1" t="e">
        <f>#REF!</f>
        <v>#REF!</v>
      </c>
    </row>
    <row r="82" ht="15">
      <c r="A82" s="2" t="s">
        <v>298</v>
      </c>
    </row>
  </sheetData>
  <sheetProtection/>
  <mergeCells count="170">
    <mergeCell ref="A59:B59"/>
    <mergeCell ref="C59:K59"/>
    <mergeCell ref="N59:Q59"/>
    <mergeCell ref="N60:Q60"/>
    <mergeCell ref="A62:B62"/>
    <mergeCell ref="L60:M60"/>
    <mergeCell ref="A60:B60"/>
    <mergeCell ref="L59:M59"/>
    <mergeCell ref="C60:K60"/>
    <mergeCell ref="R51:U51"/>
    <mergeCell ref="R52:U52"/>
    <mergeCell ref="R53:U53"/>
    <mergeCell ref="R54:U54"/>
    <mergeCell ref="N54:Q54"/>
    <mergeCell ref="N63:Q63"/>
    <mergeCell ref="R55:U55"/>
    <mergeCell ref="R56:U56"/>
    <mergeCell ref="R57:U57"/>
    <mergeCell ref="R58:U58"/>
    <mergeCell ref="N58:Q58"/>
    <mergeCell ref="N57:Q57"/>
    <mergeCell ref="R59:U59"/>
    <mergeCell ref="R60:U60"/>
    <mergeCell ref="N62:Q62"/>
    <mergeCell ref="R40:U40"/>
    <mergeCell ref="R41:U41"/>
    <mergeCell ref="R42:U42"/>
    <mergeCell ref="R43:U43"/>
    <mergeCell ref="R49:U49"/>
    <mergeCell ref="R50:U50"/>
    <mergeCell ref="R44:U44"/>
    <mergeCell ref="R45:U45"/>
    <mergeCell ref="R46:U46"/>
    <mergeCell ref="R47:U47"/>
    <mergeCell ref="R48:U48"/>
    <mergeCell ref="N47:Q47"/>
    <mergeCell ref="N48:Q48"/>
    <mergeCell ref="N49:Q49"/>
    <mergeCell ref="N52:Q52"/>
    <mergeCell ref="N43:Q43"/>
    <mergeCell ref="N44:Q44"/>
    <mergeCell ref="N45:Q45"/>
    <mergeCell ref="N46:Q46"/>
    <mergeCell ref="N50:Q50"/>
    <mergeCell ref="N51:Q51"/>
    <mergeCell ref="N53:Q53"/>
    <mergeCell ref="N55:Q55"/>
    <mergeCell ref="N56:Q56"/>
    <mergeCell ref="L58:M58"/>
    <mergeCell ref="C51:K51"/>
    <mergeCell ref="C52:K52"/>
    <mergeCell ref="C53:K53"/>
    <mergeCell ref="C54:K54"/>
    <mergeCell ref="L56:M56"/>
    <mergeCell ref="C58:K58"/>
    <mergeCell ref="C49:K49"/>
    <mergeCell ref="C50:K50"/>
    <mergeCell ref="C45:K45"/>
    <mergeCell ref="C46:K46"/>
    <mergeCell ref="C47:K47"/>
    <mergeCell ref="A55:B55"/>
    <mergeCell ref="A57:B57"/>
    <mergeCell ref="C55:K55"/>
    <mergeCell ref="C56:K56"/>
    <mergeCell ref="L44:M44"/>
    <mergeCell ref="L45:M45"/>
    <mergeCell ref="L46:M46"/>
    <mergeCell ref="L57:M57"/>
    <mergeCell ref="A58:B58"/>
    <mergeCell ref="L54:M54"/>
    <mergeCell ref="L55:M55"/>
    <mergeCell ref="C57:K57"/>
    <mergeCell ref="C40:K40"/>
    <mergeCell ref="C41:K41"/>
    <mergeCell ref="C42:K42"/>
    <mergeCell ref="A48:B48"/>
    <mergeCell ref="A49:B49"/>
    <mergeCell ref="L47:M47"/>
    <mergeCell ref="N41:Q41"/>
    <mergeCell ref="N42:Q42"/>
    <mergeCell ref="C44:K44"/>
    <mergeCell ref="A45:B45"/>
    <mergeCell ref="A53:B53"/>
    <mergeCell ref="A54:B54"/>
    <mergeCell ref="A50:B50"/>
    <mergeCell ref="A51:B51"/>
    <mergeCell ref="A52:B52"/>
    <mergeCell ref="C48:K48"/>
    <mergeCell ref="L40:M40"/>
    <mergeCell ref="L41:M41"/>
    <mergeCell ref="L42:M42"/>
    <mergeCell ref="L43:M43"/>
    <mergeCell ref="L52:M52"/>
    <mergeCell ref="L53:M53"/>
    <mergeCell ref="L48:M48"/>
    <mergeCell ref="L49:M49"/>
    <mergeCell ref="L50:M50"/>
    <mergeCell ref="L51:M51"/>
    <mergeCell ref="C43:K43"/>
    <mergeCell ref="P20:S20"/>
    <mergeCell ref="A40:B40"/>
    <mergeCell ref="N40:Q40"/>
    <mergeCell ref="G24:K24"/>
    <mergeCell ref="G25:K25"/>
    <mergeCell ref="K27:R27"/>
    <mergeCell ref="S27:W27"/>
    <mergeCell ref="N28:O28"/>
    <mergeCell ref="F29:J29"/>
    <mergeCell ref="F31:J31"/>
    <mergeCell ref="J11:W11"/>
    <mergeCell ref="P12:W12"/>
    <mergeCell ref="M13:O13"/>
    <mergeCell ref="M14:O14"/>
    <mergeCell ref="P13:S13"/>
    <mergeCell ref="P14:S14"/>
    <mergeCell ref="J12:O12"/>
    <mergeCell ref="M16:O16"/>
    <mergeCell ref="M17:O17"/>
    <mergeCell ref="M18:O18"/>
    <mergeCell ref="J13:L13"/>
    <mergeCell ref="J14:L14"/>
    <mergeCell ref="J15:L15"/>
    <mergeCell ref="J16:L16"/>
    <mergeCell ref="J17:L17"/>
    <mergeCell ref="J18:L18"/>
    <mergeCell ref="A72:W72"/>
    <mergeCell ref="E2:H2"/>
    <mergeCell ref="E3:H3"/>
    <mergeCell ref="T15:W15"/>
    <mergeCell ref="T16:W16"/>
    <mergeCell ref="T17:W17"/>
    <mergeCell ref="T18:W18"/>
    <mergeCell ref="T13:W13"/>
    <mergeCell ref="T14:W14"/>
    <mergeCell ref="A56:B56"/>
    <mergeCell ref="F27:J27"/>
    <mergeCell ref="P15:S15"/>
    <mergeCell ref="P16:S16"/>
    <mergeCell ref="P17:S17"/>
    <mergeCell ref="P18:S18"/>
    <mergeCell ref="M15:O15"/>
    <mergeCell ref="C15:I15"/>
    <mergeCell ref="C16:I16"/>
    <mergeCell ref="C17:I17"/>
    <mergeCell ref="C18:I18"/>
    <mergeCell ref="A15:B15"/>
    <mergeCell ref="A16:B16"/>
    <mergeCell ref="A46:B46"/>
    <mergeCell ref="A47:B47"/>
    <mergeCell ref="A17:B17"/>
    <mergeCell ref="A18:B18"/>
    <mergeCell ref="A43:B43"/>
    <mergeCell ref="A44:B44"/>
    <mergeCell ref="A41:B41"/>
    <mergeCell ref="A42:B42"/>
    <mergeCell ref="A11:B11"/>
    <mergeCell ref="A12:B12"/>
    <mergeCell ref="A13:B13"/>
    <mergeCell ref="A14:B14"/>
    <mergeCell ref="C11:I11"/>
    <mergeCell ref="C12:I12"/>
    <mergeCell ref="C13:I13"/>
    <mergeCell ref="C14:I14"/>
    <mergeCell ref="O31:R31"/>
    <mergeCell ref="S31:W31"/>
    <mergeCell ref="S29:W29"/>
    <mergeCell ref="K29:N29"/>
    <mergeCell ref="O29:R29"/>
    <mergeCell ref="N30:O30"/>
    <mergeCell ref="K31:N31"/>
  </mergeCells>
  <conditionalFormatting sqref="N63">
    <cfRule type="cellIs" priority="1" dxfId="5" operator="notEqual" stopIfTrue="1">
      <formula>$H$63</formula>
    </cfRule>
  </conditionalFormatting>
  <dataValidations count="2">
    <dataValidation allowBlank="1" showInputMessage="1" showErrorMessage="1" promptTitle="Chỉ dẫn" prompt="Nhập mức độ trọng yếu chỉ đạo" sqref="J14:J18 M14:M18"/>
    <dataValidation allowBlank="1" showInputMessage="1" showErrorMessage="1" promptTitle="Chỉ dẫn" prompt="Nhập hệ số phân bổ cho thích hợp." sqref="L41:L59"/>
  </dataValidations>
  <printOptions horizontalCentered="1"/>
  <pageMargins left="0.75" right="0.5" top="0.5" bottom="0.5" header="0.25" footer="0.25"/>
  <pageSetup horizontalDpi="300" verticalDpi="3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AQ178"/>
  <sheetViews>
    <sheetView showGridLines="0" zoomScale="90" zoomScaleNormal="90" zoomScalePageLayoutView="0" workbookViewId="0" topLeftCell="B1">
      <selection activeCell="Z14" sqref="Z14:AF14"/>
    </sheetView>
  </sheetViews>
  <sheetFormatPr defaultColWidth="2.57421875" defaultRowHeight="15" outlineLevelRow="1"/>
  <cols>
    <col min="1" max="1" width="5.421875" style="48" hidden="1" customWidth="1"/>
    <col min="2" max="2" width="3.00390625" style="50" customWidth="1"/>
    <col min="3" max="3" width="1.1484375" style="50" customWidth="1"/>
    <col min="4" max="17" width="2.8515625" style="48" customWidth="1"/>
    <col min="18" max="23" width="2.8515625" style="49" customWidth="1"/>
    <col min="24" max="24" width="2.8515625" style="48" customWidth="1"/>
    <col min="25" max="25" width="2.8515625" style="49" customWidth="1"/>
    <col min="26" max="31" width="2.8515625" style="48" customWidth="1"/>
    <col min="32" max="32" width="3.00390625" style="48" customWidth="1"/>
    <col min="33" max="33" width="3.00390625" style="47" customWidth="1"/>
    <col min="34" max="39" width="2.8515625" style="48" customWidth="1"/>
    <col min="40" max="40" width="2.8515625" style="49" customWidth="1"/>
    <col min="41" max="43" width="2.8515625" style="48" customWidth="1"/>
    <col min="44" max="16384" width="2.57421875" style="47" customWidth="1"/>
  </cols>
  <sheetData>
    <row r="1" spans="1:43" s="10" customFormat="1" ht="15">
      <c r="A1" s="37"/>
      <c r="B1" s="90" t="s">
        <v>134</v>
      </c>
      <c r="D1" s="38"/>
      <c r="E1" s="38"/>
      <c r="F1" s="38"/>
      <c r="G1" s="38"/>
      <c r="H1" s="38"/>
      <c r="I1" s="38"/>
      <c r="J1" s="38"/>
      <c r="K1" s="38"/>
      <c r="L1" s="38"/>
      <c r="M1" s="38"/>
      <c r="N1" s="38"/>
      <c r="O1" s="38"/>
      <c r="P1" s="38"/>
      <c r="Q1" s="38"/>
      <c r="R1" s="37"/>
      <c r="S1" s="37"/>
      <c r="T1" s="37"/>
      <c r="U1" s="37"/>
      <c r="V1" s="37"/>
      <c r="W1" s="37"/>
      <c r="X1" s="37"/>
      <c r="Y1" s="37"/>
      <c r="Z1" s="37"/>
      <c r="AA1" s="43"/>
      <c r="AB1" s="37"/>
      <c r="AC1" s="37"/>
      <c r="AD1" s="37"/>
      <c r="AE1" s="37"/>
      <c r="AF1" s="89"/>
      <c r="AH1" s="37"/>
      <c r="AI1" s="43"/>
      <c r="AJ1" s="37"/>
      <c r="AK1" s="37"/>
      <c r="AL1" s="37"/>
      <c r="AM1" s="37"/>
      <c r="AN1" s="37"/>
      <c r="AO1" s="37"/>
      <c r="AP1" s="43"/>
      <c r="AQ1" s="88" t="e">
        <f>#REF!</f>
        <v>#REF!</v>
      </c>
    </row>
    <row r="2" spans="1:43" s="10" customFormat="1" ht="15">
      <c r="A2" s="37"/>
      <c r="B2" s="86" t="s">
        <v>371</v>
      </c>
      <c r="D2" s="38"/>
      <c r="E2" s="38"/>
      <c r="J2" s="37"/>
      <c r="K2" s="348"/>
      <c r="L2" s="348"/>
      <c r="M2" s="348"/>
      <c r="N2" s="348"/>
      <c r="O2" s="37"/>
      <c r="P2" s="37"/>
      <c r="Q2" s="37"/>
      <c r="R2" s="37"/>
      <c r="S2" s="37"/>
      <c r="T2" s="37"/>
      <c r="U2" s="37"/>
      <c r="V2" s="37"/>
      <c r="W2" s="37"/>
      <c r="X2" s="37"/>
      <c r="Y2" s="37"/>
      <c r="Z2" s="37"/>
      <c r="AA2" s="43"/>
      <c r="AB2" s="37"/>
      <c r="AC2" s="37"/>
      <c r="AD2" s="37"/>
      <c r="AE2" s="37"/>
      <c r="AF2" s="42"/>
      <c r="AH2" s="37"/>
      <c r="AI2" s="43"/>
      <c r="AJ2" s="37"/>
      <c r="AK2" s="37"/>
      <c r="AL2" s="37"/>
      <c r="AM2" s="37"/>
      <c r="AN2" s="37"/>
      <c r="AO2" s="37"/>
      <c r="AP2" s="43"/>
      <c r="AQ2" s="87" t="s">
        <v>125</v>
      </c>
    </row>
    <row r="3" spans="1:43" s="10" customFormat="1" ht="15">
      <c r="A3" s="37"/>
      <c r="B3" s="86" t="s">
        <v>370</v>
      </c>
      <c r="D3" s="38"/>
      <c r="E3" s="37"/>
      <c r="J3" s="37"/>
      <c r="K3" s="349"/>
      <c r="L3" s="349"/>
      <c r="M3" s="349"/>
      <c r="N3" s="349"/>
      <c r="O3" s="37"/>
      <c r="P3" s="37"/>
      <c r="Q3" s="37"/>
      <c r="R3" s="37"/>
      <c r="S3" s="37"/>
      <c r="T3" s="37"/>
      <c r="U3" s="37"/>
      <c r="V3" s="37"/>
      <c r="W3" s="37"/>
      <c r="X3" s="37"/>
      <c r="Y3" s="37"/>
      <c r="Z3" s="37"/>
      <c r="AA3" s="43"/>
      <c r="AB3" s="37"/>
      <c r="AC3" s="37"/>
      <c r="AD3" s="37"/>
      <c r="AE3" s="37"/>
      <c r="AF3" s="42"/>
      <c r="AH3" s="37"/>
      <c r="AI3" s="43"/>
      <c r="AJ3" s="37"/>
      <c r="AK3" s="37"/>
      <c r="AL3" s="37"/>
      <c r="AM3" s="37"/>
      <c r="AN3" s="37"/>
      <c r="AO3" s="37"/>
      <c r="AP3" s="43"/>
      <c r="AQ3" s="85" t="e">
        <f>#REF!</f>
        <v>#REF!</v>
      </c>
    </row>
    <row r="4" spans="1:43" s="10" customFormat="1" ht="15">
      <c r="A4" s="37"/>
      <c r="B4" s="40"/>
      <c r="C4" s="40"/>
      <c r="D4" s="39"/>
      <c r="E4" s="39"/>
      <c r="F4" s="39"/>
      <c r="G4" s="39"/>
      <c r="H4" s="39"/>
      <c r="I4" s="39"/>
      <c r="J4" s="39"/>
      <c r="K4" s="39"/>
      <c r="L4" s="39"/>
      <c r="M4" s="39"/>
      <c r="N4" s="39"/>
      <c r="O4" s="39"/>
      <c r="P4" s="39"/>
      <c r="Q4" s="39"/>
      <c r="R4" s="39"/>
      <c r="S4" s="39"/>
      <c r="T4" s="39"/>
      <c r="U4" s="39"/>
      <c r="V4" s="39"/>
      <c r="W4" s="39"/>
      <c r="X4" s="39"/>
      <c r="Y4" s="39"/>
      <c r="Z4" s="39"/>
      <c r="AA4" s="84"/>
      <c r="AB4" s="39"/>
      <c r="AC4" s="39"/>
      <c r="AD4" s="39"/>
      <c r="AE4" s="39"/>
      <c r="AF4" s="39"/>
      <c r="AG4" s="41"/>
      <c r="AH4" s="39"/>
      <c r="AI4" s="84"/>
      <c r="AJ4" s="39"/>
      <c r="AK4" s="39"/>
      <c r="AL4" s="39"/>
      <c r="AM4" s="39"/>
      <c r="AN4" s="39"/>
      <c r="AO4" s="39"/>
      <c r="AP4" s="84"/>
      <c r="AQ4" s="39"/>
    </row>
    <row r="5" spans="1:43" s="10" customFormat="1" ht="15">
      <c r="A5" s="37"/>
      <c r="B5" s="38"/>
      <c r="C5" s="38"/>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H5" s="37"/>
      <c r="AI5" s="37"/>
      <c r="AJ5" s="37"/>
      <c r="AK5" s="37"/>
      <c r="AL5" s="37"/>
      <c r="AM5" s="37"/>
      <c r="AN5" s="37"/>
      <c r="AO5" s="37"/>
      <c r="AP5" s="37"/>
      <c r="AQ5" s="37"/>
    </row>
    <row r="6" spans="1:43" s="10" customFormat="1" ht="16.5" outlineLevel="1">
      <c r="A6" s="37"/>
      <c r="B6" s="83" t="s">
        <v>124</v>
      </c>
      <c r="C6" s="70"/>
      <c r="D6" s="70"/>
      <c r="E6" s="72"/>
      <c r="F6" s="72"/>
      <c r="G6" s="72"/>
      <c r="H6" s="70"/>
      <c r="I6" s="70"/>
      <c r="J6" s="70"/>
      <c r="K6" s="70"/>
      <c r="L6" s="70"/>
      <c r="M6" s="70"/>
      <c r="N6" s="70"/>
      <c r="O6" s="70"/>
      <c r="P6" s="70"/>
      <c r="Q6" s="70"/>
      <c r="R6" s="70"/>
      <c r="S6" s="70"/>
      <c r="T6" s="70"/>
      <c r="U6" s="70"/>
      <c r="V6" s="70"/>
      <c r="W6" s="70"/>
      <c r="X6" s="70"/>
      <c r="Y6" s="70"/>
      <c r="Z6" s="70"/>
      <c r="AA6" s="70"/>
      <c r="AB6" s="70"/>
      <c r="AC6" s="70"/>
      <c r="AD6" s="70"/>
      <c r="AE6" s="70"/>
      <c r="AF6" s="70"/>
      <c r="AG6" s="71"/>
      <c r="AH6" s="70"/>
      <c r="AI6" s="70"/>
      <c r="AJ6" s="70"/>
      <c r="AK6" s="70"/>
      <c r="AL6" s="70"/>
      <c r="AM6" s="70"/>
      <c r="AN6" s="70"/>
      <c r="AO6" s="70"/>
      <c r="AP6" s="70"/>
      <c r="AQ6" s="70"/>
    </row>
    <row r="7" spans="1:43" s="10" customFormat="1" ht="15" outlineLevel="1">
      <c r="A7" s="37"/>
      <c r="B7" s="73"/>
      <c r="C7" s="70"/>
      <c r="D7" s="70"/>
      <c r="E7" s="72"/>
      <c r="F7" s="72"/>
      <c r="G7" s="72"/>
      <c r="H7" s="70"/>
      <c r="I7" s="70"/>
      <c r="J7" s="70"/>
      <c r="K7" s="70"/>
      <c r="L7" s="70"/>
      <c r="M7" s="70"/>
      <c r="N7" s="70"/>
      <c r="O7" s="70"/>
      <c r="P7" s="70"/>
      <c r="Q7" s="70"/>
      <c r="R7" s="70"/>
      <c r="S7" s="70"/>
      <c r="T7" s="70"/>
      <c r="U7" s="70"/>
      <c r="V7" s="70"/>
      <c r="W7" s="70"/>
      <c r="X7" s="70"/>
      <c r="Y7" s="70"/>
      <c r="Z7" s="70"/>
      <c r="AA7" s="70"/>
      <c r="AB7" s="70"/>
      <c r="AC7" s="70"/>
      <c r="AD7" s="70"/>
      <c r="AE7" s="70"/>
      <c r="AF7" s="70"/>
      <c r="AG7" s="71"/>
      <c r="AH7" s="70"/>
      <c r="AI7" s="70"/>
      <c r="AJ7" s="70"/>
      <c r="AK7" s="70"/>
      <c r="AL7" s="70"/>
      <c r="AM7" s="70"/>
      <c r="AN7" s="70"/>
      <c r="AO7" s="70"/>
      <c r="AP7" s="70"/>
      <c r="AQ7" s="70"/>
    </row>
    <row r="8" spans="1:43" s="10" customFormat="1" ht="15" outlineLevel="1">
      <c r="A8" s="37"/>
      <c r="B8" s="73"/>
      <c r="C8" s="70"/>
      <c r="D8" s="70"/>
      <c r="E8" s="72"/>
      <c r="F8" s="72"/>
      <c r="G8" s="72"/>
      <c r="H8" s="70"/>
      <c r="I8" s="70"/>
      <c r="J8" s="70"/>
      <c r="K8" s="70"/>
      <c r="L8" s="70"/>
      <c r="M8" s="70"/>
      <c r="N8" s="70"/>
      <c r="O8" s="70"/>
      <c r="P8" s="70"/>
      <c r="Q8" s="70"/>
      <c r="R8" s="70"/>
      <c r="S8" s="70"/>
      <c r="T8" s="70"/>
      <c r="U8" s="70"/>
      <c r="V8" s="70"/>
      <c r="W8" s="70"/>
      <c r="X8" s="70"/>
      <c r="Y8" s="70"/>
      <c r="Z8" s="70"/>
      <c r="AA8" s="70"/>
      <c r="AB8" s="70"/>
      <c r="AC8" s="70"/>
      <c r="AD8" s="70"/>
      <c r="AE8" s="70"/>
      <c r="AF8" s="70"/>
      <c r="AG8" s="71"/>
      <c r="AH8" s="70"/>
      <c r="AI8" s="70"/>
      <c r="AJ8" s="70"/>
      <c r="AK8" s="70"/>
      <c r="AL8" s="70"/>
      <c r="AM8" s="70"/>
      <c r="AN8" s="70"/>
      <c r="AO8" s="70"/>
      <c r="AP8" s="70"/>
      <c r="AQ8" s="70"/>
    </row>
    <row r="9" spans="1:43" s="10" customFormat="1" ht="15" outlineLevel="1">
      <c r="A9" s="37"/>
      <c r="B9" s="37"/>
      <c r="C9" s="37"/>
      <c r="D9" s="37"/>
      <c r="E9" s="43"/>
      <c r="F9" s="43"/>
      <c r="G9" s="43"/>
      <c r="H9" s="37"/>
      <c r="I9" s="37"/>
      <c r="J9" s="37"/>
      <c r="K9" s="37"/>
      <c r="L9" s="37"/>
      <c r="M9" s="37"/>
      <c r="N9" s="37"/>
      <c r="O9" s="37"/>
      <c r="P9" s="37"/>
      <c r="Q9" s="37"/>
      <c r="R9" s="37"/>
      <c r="S9" s="37"/>
      <c r="T9" s="37"/>
      <c r="U9" s="37"/>
      <c r="V9" s="37"/>
      <c r="W9" s="37"/>
      <c r="X9" s="37">
        <v>3</v>
      </c>
      <c r="Y9" s="37"/>
      <c r="Z9" s="37"/>
      <c r="AA9" s="37"/>
      <c r="AB9" s="37"/>
      <c r="AC9" s="37"/>
      <c r="AD9" s="37"/>
      <c r="AE9" s="37"/>
      <c r="AF9" s="37">
        <v>4</v>
      </c>
      <c r="AH9" s="37"/>
      <c r="AI9" s="37"/>
      <c r="AJ9" s="37"/>
      <c r="AK9" s="37"/>
      <c r="AL9" s="37"/>
      <c r="AM9" s="37"/>
      <c r="AN9" s="37"/>
      <c r="AO9" s="37"/>
      <c r="AP9" s="37"/>
      <c r="AQ9" s="37"/>
    </row>
    <row r="10" spans="1:43" s="10" customFormat="1" ht="15" outlineLevel="1">
      <c r="A10" s="82" t="s">
        <v>325</v>
      </c>
      <c r="B10" s="59" t="s">
        <v>123</v>
      </c>
      <c r="C10" s="37"/>
      <c r="D10" s="38"/>
      <c r="E10" s="37"/>
      <c r="F10" s="61"/>
      <c r="G10" s="37"/>
      <c r="H10" s="37"/>
      <c r="I10" s="37"/>
      <c r="J10" s="37"/>
      <c r="K10" s="37"/>
      <c r="L10" s="37"/>
      <c r="M10" s="37"/>
      <c r="N10" s="37"/>
      <c r="O10" s="37"/>
      <c r="P10" s="37"/>
      <c r="Q10" s="37"/>
      <c r="R10" s="418" t="s">
        <v>122</v>
      </c>
      <c r="S10" s="418"/>
      <c r="T10" s="418"/>
      <c r="U10" s="418"/>
      <c r="V10" s="418"/>
      <c r="W10" s="418"/>
      <c r="X10" s="418"/>
      <c r="Y10" s="37"/>
      <c r="Z10" s="418" t="s">
        <v>121</v>
      </c>
      <c r="AA10" s="418"/>
      <c r="AB10" s="418"/>
      <c r="AC10" s="418"/>
      <c r="AD10" s="418"/>
      <c r="AE10" s="418"/>
      <c r="AF10" s="418"/>
      <c r="AH10" s="418" t="s">
        <v>120</v>
      </c>
      <c r="AI10" s="418"/>
      <c r="AJ10" s="418"/>
      <c r="AK10" s="418"/>
      <c r="AL10" s="418"/>
      <c r="AM10" s="418"/>
      <c r="AN10" s="37"/>
      <c r="AO10" s="418" t="s">
        <v>365</v>
      </c>
      <c r="AP10" s="418"/>
      <c r="AQ10" s="418"/>
    </row>
    <row r="11" spans="1:43" s="10" customFormat="1" ht="15" outlineLevel="1">
      <c r="A11" s="37"/>
      <c r="B11" s="37"/>
      <c r="C11" s="77"/>
      <c r="D11" s="77"/>
      <c r="E11" s="37"/>
      <c r="F11" s="43"/>
      <c r="G11" s="37"/>
      <c r="H11" s="37"/>
      <c r="I11" s="37"/>
      <c r="J11" s="37"/>
      <c r="K11" s="37"/>
      <c r="L11" s="37"/>
      <c r="M11" s="37"/>
      <c r="N11" s="37"/>
      <c r="O11" s="37"/>
      <c r="P11" s="37"/>
      <c r="Q11" s="37"/>
      <c r="R11" s="419"/>
      <c r="S11" s="419"/>
      <c r="T11" s="419"/>
      <c r="U11" s="419"/>
      <c r="V11" s="419"/>
      <c r="W11" s="419"/>
      <c r="X11" s="419"/>
      <c r="Y11" s="37"/>
      <c r="Z11" s="419"/>
      <c r="AA11" s="419"/>
      <c r="AB11" s="419"/>
      <c r="AC11" s="419"/>
      <c r="AD11" s="419"/>
      <c r="AE11" s="419"/>
      <c r="AF11" s="419"/>
      <c r="AH11" s="419"/>
      <c r="AI11" s="419"/>
      <c r="AJ11" s="419"/>
      <c r="AK11" s="419"/>
      <c r="AL11" s="419"/>
      <c r="AM11" s="419"/>
      <c r="AN11" s="37"/>
      <c r="AO11" s="414"/>
      <c r="AP11" s="417"/>
      <c r="AQ11" s="417"/>
    </row>
    <row r="12" spans="1:43" s="10" customFormat="1" ht="15" outlineLevel="1">
      <c r="A12" s="38">
        <v>100</v>
      </c>
      <c r="B12" s="67" t="s">
        <v>119</v>
      </c>
      <c r="C12" s="78"/>
      <c r="D12" s="78"/>
      <c r="E12" s="37"/>
      <c r="F12" s="61"/>
      <c r="G12" s="37"/>
      <c r="H12" s="37"/>
      <c r="I12" s="37"/>
      <c r="J12" s="37"/>
      <c r="K12" s="37"/>
      <c r="L12" s="37"/>
      <c r="M12" s="37"/>
      <c r="N12" s="37"/>
      <c r="O12" s="37"/>
      <c r="P12" s="37"/>
      <c r="Q12" s="37"/>
      <c r="R12" s="422"/>
      <c r="S12" s="422"/>
      <c r="T12" s="422"/>
      <c r="U12" s="422"/>
      <c r="V12" s="422"/>
      <c r="W12" s="422"/>
      <c r="X12" s="422"/>
      <c r="Y12" s="37"/>
      <c r="Z12" s="422"/>
      <c r="AA12" s="422"/>
      <c r="AB12" s="422"/>
      <c r="AC12" s="422"/>
      <c r="AD12" s="422"/>
      <c r="AE12" s="422"/>
      <c r="AF12" s="422"/>
      <c r="AH12" s="409"/>
      <c r="AI12" s="409"/>
      <c r="AJ12" s="409"/>
      <c r="AK12" s="409"/>
      <c r="AL12" s="409"/>
      <c r="AM12" s="409"/>
      <c r="AN12" s="37"/>
      <c r="AO12" s="410"/>
      <c r="AP12" s="410"/>
      <c r="AQ12" s="410"/>
    </row>
    <row r="13" spans="1:43" s="10" customFormat="1" ht="15" outlineLevel="1">
      <c r="A13" s="37"/>
      <c r="B13" s="37"/>
      <c r="C13" s="77"/>
      <c r="D13" s="77"/>
      <c r="E13" s="37"/>
      <c r="F13" s="43"/>
      <c r="G13" s="37"/>
      <c r="H13" s="37"/>
      <c r="I13" s="37"/>
      <c r="J13" s="37"/>
      <c r="K13" s="37"/>
      <c r="L13" s="37"/>
      <c r="M13" s="37"/>
      <c r="N13" s="37"/>
      <c r="O13" s="37"/>
      <c r="P13" s="37"/>
      <c r="Q13" s="37"/>
      <c r="R13" s="419"/>
      <c r="S13" s="419"/>
      <c r="T13" s="419"/>
      <c r="U13" s="419"/>
      <c r="V13" s="419"/>
      <c r="W13" s="419"/>
      <c r="X13" s="419"/>
      <c r="Y13" s="37"/>
      <c r="Z13" s="419"/>
      <c r="AA13" s="419"/>
      <c r="AB13" s="419"/>
      <c r="AC13" s="419"/>
      <c r="AD13" s="419"/>
      <c r="AE13" s="419"/>
      <c r="AF13" s="419"/>
      <c r="AH13" s="413"/>
      <c r="AI13" s="409"/>
      <c r="AJ13" s="409"/>
      <c r="AK13" s="409"/>
      <c r="AL13" s="409"/>
      <c r="AM13" s="409"/>
      <c r="AN13" s="37"/>
      <c r="AO13" s="414"/>
      <c r="AP13" s="410"/>
      <c r="AQ13" s="410"/>
    </row>
    <row r="14" spans="1:43" s="10" customFormat="1" ht="15" outlineLevel="1">
      <c r="A14" s="38">
        <v>110</v>
      </c>
      <c r="B14" s="61" t="s">
        <v>118</v>
      </c>
      <c r="C14" s="78"/>
      <c r="D14" s="78"/>
      <c r="E14" s="37"/>
      <c r="F14" s="61"/>
      <c r="G14" s="37"/>
      <c r="H14" s="37"/>
      <c r="I14" s="37"/>
      <c r="J14" s="37"/>
      <c r="K14" s="37"/>
      <c r="L14" s="37"/>
      <c r="M14" s="37"/>
      <c r="N14" s="37"/>
      <c r="O14" s="37"/>
      <c r="P14" s="37"/>
      <c r="Q14" s="37"/>
      <c r="R14" s="422"/>
      <c r="S14" s="422"/>
      <c r="T14" s="422"/>
      <c r="U14" s="422"/>
      <c r="V14" s="422"/>
      <c r="W14" s="422"/>
      <c r="X14" s="422"/>
      <c r="Y14" s="37"/>
      <c r="Z14" s="422"/>
      <c r="AA14" s="422"/>
      <c r="AB14" s="422"/>
      <c r="AC14" s="422"/>
      <c r="AD14" s="422"/>
      <c r="AE14" s="422"/>
      <c r="AF14" s="422"/>
      <c r="AH14" s="409"/>
      <c r="AI14" s="409"/>
      <c r="AJ14" s="409"/>
      <c r="AK14" s="409"/>
      <c r="AL14" s="409"/>
      <c r="AM14" s="409"/>
      <c r="AN14" s="37"/>
      <c r="AO14" s="410"/>
      <c r="AP14" s="410"/>
      <c r="AQ14" s="410"/>
    </row>
    <row r="15" spans="1:43" s="10" customFormat="1" ht="15" outlineLevel="1">
      <c r="A15" s="37">
        <v>111</v>
      </c>
      <c r="B15" s="37"/>
      <c r="C15" s="43" t="s">
        <v>117</v>
      </c>
      <c r="D15" s="77"/>
      <c r="E15" s="37"/>
      <c r="F15" s="43"/>
      <c r="G15" s="37"/>
      <c r="H15" s="37"/>
      <c r="I15" s="37"/>
      <c r="J15" s="37"/>
      <c r="K15" s="37"/>
      <c r="L15" s="37"/>
      <c r="M15" s="37"/>
      <c r="N15" s="37"/>
      <c r="O15" s="37"/>
      <c r="P15" s="37"/>
      <c r="Q15" s="37"/>
      <c r="R15" s="419"/>
      <c r="S15" s="419"/>
      <c r="T15" s="419"/>
      <c r="U15" s="419"/>
      <c r="V15" s="419"/>
      <c r="W15" s="419"/>
      <c r="X15" s="419"/>
      <c r="Y15" s="37"/>
      <c r="Z15" s="419"/>
      <c r="AA15" s="419"/>
      <c r="AB15" s="419"/>
      <c r="AC15" s="419"/>
      <c r="AD15" s="419"/>
      <c r="AE15" s="419"/>
      <c r="AF15" s="419"/>
      <c r="AH15" s="413"/>
      <c r="AI15" s="409"/>
      <c r="AJ15" s="409"/>
      <c r="AK15" s="409"/>
      <c r="AL15" s="409"/>
      <c r="AM15" s="409"/>
      <c r="AN15" s="37"/>
      <c r="AO15" s="414"/>
      <c r="AP15" s="410"/>
      <c r="AQ15" s="410"/>
    </row>
    <row r="16" spans="1:43" s="10" customFormat="1" ht="15" outlineLevel="1">
      <c r="A16" s="37">
        <v>112</v>
      </c>
      <c r="B16" s="37"/>
      <c r="C16" s="43" t="s">
        <v>116</v>
      </c>
      <c r="D16" s="77"/>
      <c r="E16" s="37"/>
      <c r="F16" s="43"/>
      <c r="G16" s="37"/>
      <c r="H16" s="37"/>
      <c r="I16" s="37"/>
      <c r="J16" s="37"/>
      <c r="K16" s="37"/>
      <c r="L16" s="37"/>
      <c r="M16" s="37"/>
      <c r="N16" s="37"/>
      <c r="O16" s="37"/>
      <c r="P16" s="37"/>
      <c r="Q16" s="37"/>
      <c r="R16" s="419"/>
      <c r="S16" s="419"/>
      <c r="T16" s="419"/>
      <c r="U16" s="419"/>
      <c r="V16" s="419"/>
      <c r="W16" s="419"/>
      <c r="X16" s="419"/>
      <c r="Y16" s="37"/>
      <c r="Z16" s="419"/>
      <c r="AA16" s="419"/>
      <c r="AB16" s="419"/>
      <c r="AC16" s="419"/>
      <c r="AD16" s="419"/>
      <c r="AE16" s="419"/>
      <c r="AF16" s="419"/>
      <c r="AH16" s="413"/>
      <c r="AI16" s="409"/>
      <c r="AJ16" s="409"/>
      <c r="AK16" s="409"/>
      <c r="AL16" s="409"/>
      <c r="AM16" s="409"/>
      <c r="AN16" s="37"/>
      <c r="AO16" s="414"/>
      <c r="AP16" s="410"/>
      <c r="AQ16" s="410"/>
    </row>
    <row r="17" spans="1:43" s="10" customFormat="1" ht="15" outlineLevel="1">
      <c r="A17" s="37">
        <v>113</v>
      </c>
      <c r="B17" s="37"/>
      <c r="C17" s="43" t="s">
        <v>115</v>
      </c>
      <c r="D17" s="77"/>
      <c r="E17" s="37"/>
      <c r="F17" s="43"/>
      <c r="G17" s="37"/>
      <c r="H17" s="37"/>
      <c r="I17" s="37"/>
      <c r="J17" s="37"/>
      <c r="K17" s="37"/>
      <c r="L17" s="37"/>
      <c r="M17" s="37"/>
      <c r="N17" s="37"/>
      <c r="O17" s="37"/>
      <c r="P17" s="37"/>
      <c r="Q17" s="37"/>
      <c r="R17" s="419"/>
      <c r="S17" s="419"/>
      <c r="T17" s="419"/>
      <c r="U17" s="419"/>
      <c r="V17" s="419"/>
      <c r="W17" s="419"/>
      <c r="X17" s="419"/>
      <c r="Y17" s="37"/>
      <c r="Z17" s="419"/>
      <c r="AA17" s="419"/>
      <c r="AB17" s="419"/>
      <c r="AC17" s="419"/>
      <c r="AD17" s="419"/>
      <c r="AE17" s="419"/>
      <c r="AF17" s="419"/>
      <c r="AH17" s="413"/>
      <c r="AI17" s="409"/>
      <c r="AJ17" s="409"/>
      <c r="AK17" s="409"/>
      <c r="AL17" s="409"/>
      <c r="AM17" s="409"/>
      <c r="AN17" s="37"/>
      <c r="AO17" s="414"/>
      <c r="AP17" s="410"/>
      <c r="AQ17" s="410"/>
    </row>
    <row r="18" spans="1:43" s="10" customFormat="1" ht="15" outlineLevel="1">
      <c r="A18" s="37"/>
      <c r="B18" s="37"/>
      <c r="C18" s="77"/>
      <c r="D18" s="77"/>
      <c r="E18" s="37"/>
      <c r="F18" s="43"/>
      <c r="G18" s="37"/>
      <c r="H18" s="37"/>
      <c r="I18" s="37"/>
      <c r="J18" s="37"/>
      <c r="K18" s="37"/>
      <c r="L18" s="37"/>
      <c r="M18" s="37"/>
      <c r="N18" s="37"/>
      <c r="O18" s="37"/>
      <c r="P18" s="37"/>
      <c r="Q18" s="37"/>
      <c r="R18" s="419"/>
      <c r="S18" s="419"/>
      <c r="T18" s="419"/>
      <c r="U18" s="419"/>
      <c r="V18" s="419"/>
      <c r="W18" s="419"/>
      <c r="X18" s="419"/>
      <c r="Y18" s="37"/>
      <c r="Z18" s="419"/>
      <c r="AA18" s="419"/>
      <c r="AB18" s="419"/>
      <c r="AC18" s="419"/>
      <c r="AD18" s="419"/>
      <c r="AE18" s="419"/>
      <c r="AF18" s="419"/>
      <c r="AH18" s="413"/>
      <c r="AI18" s="409"/>
      <c r="AJ18" s="409"/>
      <c r="AK18" s="409"/>
      <c r="AL18" s="409"/>
      <c r="AM18" s="409"/>
      <c r="AN18" s="37"/>
      <c r="AO18" s="414"/>
      <c r="AP18" s="410"/>
      <c r="AQ18" s="410"/>
    </row>
    <row r="19" spans="1:43" s="10" customFormat="1" ht="15" outlineLevel="1">
      <c r="A19" s="38">
        <v>120</v>
      </c>
      <c r="B19" s="61" t="s">
        <v>114</v>
      </c>
      <c r="C19" s="78"/>
      <c r="D19" s="78"/>
      <c r="E19" s="37"/>
      <c r="F19" s="61"/>
      <c r="G19" s="37"/>
      <c r="H19" s="37"/>
      <c r="I19" s="37"/>
      <c r="J19" s="37"/>
      <c r="K19" s="37"/>
      <c r="L19" s="37"/>
      <c r="M19" s="37"/>
      <c r="N19" s="37"/>
      <c r="O19" s="37"/>
      <c r="P19" s="37"/>
      <c r="Q19" s="37"/>
      <c r="R19" s="422"/>
      <c r="S19" s="422"/>
      <c r="T19" s="422"/>
      <c r="U19" s="422"/>
      <c r="V19" s="422"/>
      <c r="W19" s="422"/>
      <c r="X19" s="422"/>
      <c r="Y19" s="37"/>
      <c r="Z19" s="422"/>
      <c r="AA19" s="422"/>
      <c r="AB19" s="422"/>
      <c r="AC19" s="422"/>
      <c r="AD19" s="422"/>
      <c r="AE19" s="422"/>
      <c r="AF19" s="422"/>
      <c r="AH19" s="409"/>
      <c r="AI19" s="409"/>
      <c r="AJ19" s="409"/>
      <c r="AK19" s="409"/>
      <c r="AL19" s="409"/>
      <c r="AM19" s="409"/>
      <c r="AN19" s="37"/>
      <c r="AO19" s="410"/>
      <c r="AP19" s="410"/>
      <c r="AQ19" s="410"/>
    </row>
    <row r="20" spans="1:43" s="10" customFormat="1" ht="15" outlineLevel="1">
      <c r="A20" s="37">
        <v>121</v>
      </c>
      <c r="B20" s="37"/>
      <c r="C20" s="43" t="s">
        <v>113</v>
      </c>
      <c r="D20" s="77"/>
      <c r="E20" s="37"/>
      <c r="F20" s="43"/>
      <c r="G20" s="37"/>
      <c r="H20" s="37"/>
      <c r="I20" s="37"/>
      <c r="J20" s="37"/>
      <c r="K20" s="37"/>
      <c r="L20" s="37"/>
      <c r="M20" s="37"/>
      <c r="N20" s="37"/>
      <c r="O20" s="37"/>
      <c r="P20" s="37"/>
      <c r="Q20" s="37"/>
      <c r="R20" s="419"/>
      <c r="S20" s="419"/>
      <c r="T20" s="419"/>
      <c r="U20" s="419"/>
      <c r="V20" s="419"/>
      <c r="W20" s="419"/>
      <c r="X20" s="419"/>
      <c r="Y20" s="37"/>
      <c r="Z20" s="419"/>
      <c r="AA20" s="419"/>
      <c r="AB20" s="419"/>
      <c r="AC20" s="419"/>
      <c r="AD20" s="419"/>
      <c r="AE20" s="419"/>
      <c r="AF20" s="419"/>
      <c r="AH20" s="413"/>
      <c r="AI20" s="409"/>
      <c r="AJ20" s="409"/>
      <c r="AK20" s="409"/>
      <c r="AL20" s="409"/>
      <c r="AM20" s="409"/>
      <c r="AN20" s="37"/>
      <c r="AO20" s="414"/>
      <c r="AP20" s="410"/>
      <c r="AQ20" s="410"/>
    </row>
    <row r="21" spans="1:43" s="10" customFormat="1" ht="15" outlineLevel="1">
      <c r="A21" s="37">
        <v>128</v>
      </c>
      <c r="B21" s="37"/>
      <c r="C21" s="43" t="s">
        <v>112</v>
      </c>
      <c r="D21" s="77"/>
      <c r="E21" s="37"/>
      <c r="F21" s="43"/>
      <c r="G21" s="37"/>
      <c r="H21" s="37"/>
      <c r="I21" s="37"/>
      <c r="J21" s="37"/>
      <c r="K21" s="37"/>
      <c r="L21" s="37"/>
      <c r="M21" s="37"/>
      <c r="N21" s="37"/>
      <c r="O21" s="37"/>
      <c r="P21" s="37"/>
      <c r="Q21" s="37"/>
      <c r="R21" s="419"/>
      <c r="S21" s="419"/>
      <c r="T21" s="419"/>
      <c r="U21" s="419"/>
      <c r="V21" s="419"/>
      <c r="W21" s="419"/>
      <c r="X21" s="419"/>
      <c r="Y21" s="37"/>
      <c r="Z21" s="419"/>
      <c r="AA21" s="419"/>
      <c r="AB21" s="419"/>
      <c r="AC21" s="419"/>
      <c r="AD21" s="419"/>
      <c r="AE21" s="419"/>
      <c r="AF21" s="419"/>
      <c r="AH21" s="413"/>
      <c r="AI21" s="409"/>
      <c r="AJ21" s="409"/>
      <c r="AK21" s="409"/>
      <c r="AL21" s="409"/>
      <c r="AM21" s="409"/>
      <c r="AN21" s="37"/>
      <c r="AO21" s="414"/>
      <c r="AP21" s="410"/>
      <c r="AQ21" s="410"/>
    </row>
    <row r="22" spans="1:43" s="10" customFormat="1" ht="15" outlineLevel="1">
      <c r="A22" s="37">
        <v>129</v>
      </c>
      <c r="B22" s="37"/>
      <c r="C22" s="43" t="s">
        <v>111</v>
      </c>
      <c r="D22" s="77"/>
      <c r="E22" s="37"/>
      <c r="F22" s="43"/>
      <c r="G22" s="37"/>
      <c r="H22" s="37"/>
      <c r="I22" s="37"/>
      <c r="J22" s="37"/>
      <c r="K22" s="37"/>
      <c r="L22" s="37"/>
      <c r="M22" s="37"/>
      <c r="N22" s="37"/>
      <c r="O22" s="37"/>
      <c r="P22" s="37"/>
      <c r="Q22" s="37"/>
      <c r="R22" s="419"/>
      <c r="S22" s="419"/>
      <c r="T22" s="419"/>
      <c r="U22" s="419"/>
      <c r="V22" s="419"/>
      <c r="W22" s="419"/>
      <c r="X22" s="419"/>
      <c r="Y22" s="37"/>
      <c r="Z22" s="419"/>
      <c r="AA22" s="419"/>
      <c r="AB22" s="419"/>
      <c r="AC22" s="419"/>
      <c r="AD22" s="419"/>
      <c r="AE22" s="419"/>
      <c r="AF22" s="419"/>
      <c r="AH22" s="413"/>
      <c r="AI22" s="409"/>
      <c r="AJ22" s="409"/>
      <c r="AK22" s="409"/>
      <c r="AL22" s="409"/>
      <c r="AM22" s="409"/>
      <c r="AN22" s="37"/>
      <c r="AO22" s="414"/>
      <c r="AP22" s="410"/>
      <c r="AQ22" s="410"/>
    </row>
    <row r="23" spans="1:43" s="10" customFormat="1" ht="15" outlineLevel="1">
      <c r="A23" s="37"/>
      <c r="B23" s="37"/>
      <c r="C23" s="77"/>
      <c r="D23" s="77"/>
      <c r="E23" s="37"/>
      <c r="F23" s="43"/>
      <c r="G23" s="37"/>
      <c r="H23" s="37"/>
      <c r="I23" s="37"/>
      <c r="J23" s="37"/>
      <c r="K23" s="37"/>
      <c r="L23" s="37"/>
      <c r="M23" s="37"/>
      <c r="N23" s="37"/>
      <c r="O23" s="37"/>
      <c r="P23" s="37"/>
      <c r="Q23" s="37"/>
      <c r="R23" s="419"/>
      <c r="S23" s="419"/>
      <c r="T23" s="419"/>
      <c r="U23" s="419"/>
      <c r="V23" s="419"/>
      <c r="W23" s="419"/>
      <c r="X23" s="419"/>
      <c r="Y23" s="37"/>
      <c r="Z23" s="419"/>
      <c r="AA23" s="419"/>
      <c r="AB23" s="419"/>
      <c r="AC23" s="419"/>
      <c r="AD23" s="419"/>
      <c r="AE23" s="419"/>
      <c r="AF23" s="419"/>
      <c r="AH23" s="413"/>
      <c r="AI23" s="409"/>
      <c r="AJ23" s="409"/>
      <c r="AK23" s="409"/>
      <c r="AL23" s="409"/>
      <c r="AM23" s="409"/>
      <c r="AN23" s="37"/>
      <c r="AO23" s="414"/>
      <c r="AP23" s="410"/>
      <c r="AQ23" s="410"/>
    </row>
    <row r="24" spans="1:43" s="10" customFormat="1" ht="15" outlineLevel="1">
      <c r="A24" s="38">
        <v>130</v>
      </c>
      <c r="B24" s="61" t="s">
        <v>110</v>
      </c>
      <c r="C24" s="78"/>
      <c r="D24" s="78"/>
      <c r="E24" s="37"/>
      <c r="F24" s="61"/>
      <c r="G24" s="37"/>
      <c r="H24" s="37"/>
      <c r="I24" s="37"/>
      <c r="J24" s="37"/>
      <c r="K24" s="37"/>
      <c r="L24" s="37"/>
      <c r="M24" s="37"/>
      <c r="N24" s="37"/>
      <c r="O24" s="37"/>
      <c r="P24" s="37"/>
      <c r="Q24" s="37"/>
      <c r="R24" s="422"/>
      <c r="S24" s="422"/>
      <c r="T24" s="422"/>
      <c r="U24" s="422"/>
      <c r="V24" s="422"/>
      <c r="W24" s="422"/>
      <c r="X24" s="422"/>
      <c r="Y24" s="37"/>
      <c r="Z24" s="422"/>
      <c r="AA24" s="422"/>
      <c r="AB24" s="422"/>
      <c r="AC24" s="422"/>
      <c r="AD24" s="422"/>
      <c r="AE24" s="422"/>
      <c r="AF24" s="422"/>
      <c r="AH24" s="409"/>
      <c r="AI24" s="409"/>
      <c r="AJ24" s="409"/>
      <c r="AK24" s="409"/>
      <c r="AL24" s="409"/>
      <c r="AM24" s="409"/>
      <c r="AN24" s="37"/>
      <c r="AO24" s="410"/>
      <c r="AP24" s="410"/>
      <c r="AQ24" s="410"/>
    </row>
    <row r="25" spans="1:43" s="10" customFormat="1" ht="15" outlineLevel="1">
      <c r="A25" s="37">
        <v>131</v>
      </c>
      <c r="B25" s="37"/>
      <c r="C25" s="43" t="s">
        <v>109</v>
      </c>
      <c r="D25" s="77"/>
      <c r="E25" s="37"/>
      <c r="F25" s="43"/>
      <c r="G25" s="37"/>
      <c r="H25" s="37"/>
      <c r="I25" s="37"/>
      <c r="J25" s="37"/>
      <c r="K25" s="37"/>
      <c r="L25" s="37"/>
      <c r="M25" s="37"/>
      <c r="N25" s="37"/>
      <c r="O25" s="37"/>
      <c r="P25" s="37"/>
      <c r="Q25" s="37"/>
      <c r="R25" s="419"/>
      <c r="S25" s="419"/>
      <c r="T25" s="419"/>
      <c r="U25" s="419"/>
      <c r="V25" s="419"/>
      <c r="W25" s="419"/>
      <c r="X25" s="419"/>
      <c r="Y25" s="37"/>
      <c r="Z25" s="419"/>
      <c r="AA25" s="419"/>
      <c r="AB25" s="419"/>
      <c r="AC25" s="419"/>
      <c r="AD25" s="419"/>
      <c r="AE25" s="419"/>
      <c r="AF25" s="419"/>
      <c r="AH25" s="413"/>
      <c r="AI25" s="409"/>
      <c r="AJ25" s="409"/>
      <c r="AK25" s="409"/>
      <c r="AL25" s="409"/>
      <c r="AM25" s="409"/>
      <c r="AN25" s="37"/>
      <c r="AO25" s="414"/>
      <c r="AP25" s="410"/>
      <c r="AQ25" s="410"/>
    </row>
    <row r="26" spans="1:43" s="10" customFormat="1" ht="15" outlineLevel="1">
      <c r="A26" s="37">
        <v>132</v>
      </c>
      <c r="B26" s="37"/>
      <c r="C26" s="43" t="s">
        <v>108</v>
      </c>
      <c r="D26" s="77"/>
      <c r="E26" s="37"/>
      <c r="F26" s="43"/>
      <c r="G26" s="37"/>
      <c r="H26" s="37"/>
      <c r="I26" s="37"/>
      <c r="J26" s="37"/>
      <c r="K26" s="37"/>
      <c r="L26" s="37"/>
      <c r="M26" s="37"/>
      <c r="N26" s="37"/>
      <c r="O26" s="37"/>
      <c r="P26" s="37"/>
      <c r="Q26" s="37"/>
      <c r="R26" s="419"/>
      <c r="S26" s="419"/>
      <c r="T26" s="419"/>
      <c r="U26" s="419"/>
      <c r="V26" s="419"/>
      <c r="W26" s="419"/>
      <c r="X26" s="419"/>
      <c r="Y26" s="37"/>
      <c r="Z26" s="419"/>
      <c r="AA26" s="419"/>
      <c r="AB26" s="419"/>
      <c r="AC26" s="419"/>
      <c r="AD26" s="419"/>
      <c r="AE26" s="419"/>
      <c r="AF26" s="419"/>
      <c r="AH26" s="413"/>
      <c r="AI26" s="409"/>
      <c r="AJ26" s="409"/>
      <c r="AK26" s="409"/>
      <c r="AL26" s="409"/>
      <c r="AM26" s="409"/>
      <c r="AN26" s="37"/>
      <c r="AO26" s="414"/>
      <c r="AP26" s="410"/>
      <c r="AQ26" s="410"/>
    </row>
    <row r="27" spans="1:43" s="10" customFormat="1" ht="15" outlineLevel="1">
      <c r="A27" s="37">
        <v>133</v>
      </c>
      <c r="B27" s="37"/>
      <c r="C27" s="43" t="s">
        <v>107</v>
      </c>
      <c r="D27" s="77"/>
      <c r="E27" s="37"/>
      <c r="F27" s="43"/>
      <c r="G27" s="37"/>
      <c r="H27" s="37"/>
      <c r="I27" s="37"/>
      <c r="J27" s="37"/>
      <c r="K27" s="37"/>
      <c r="L27" s="37"/>
      <c r="M27" s="37"/>
      <c r="N27" s="37"/>
      <c r="O27" s="37"/>
      <c r="P27" s="37"/>
      <c r="Q27" s="37"/>
      <c r="R27" s="419"/>
      <c r="S27" s="419"/>
      <c r="T27" s="419"/>
      <c r="U27" s="419"/>
      <c r="V27" s="419"/>
      <c r="W27" s="419"/>
      <c r="X27" s="419"/>
      <c r="Y27" s="37"/>
      <c r="Z27" s="419"/>
      <c r="AA27" s="419"/>
      <c r="AB27" s="419"/>
      <c r="AC27" s="419"/>
      <c r="AD27" s="419"/>
      <c r="AE27" s="419"/>
      <c r="AF27" s="419"/>
      <c r="AH27" s="413"/>
      <c r="AI27" s="409"/>
      <c r="AJ27" s="409"/>
      <c r="AK27" s="409"/>
      <c r="AL27" s="409"/>
      <c r="AM27" s="409"/>
      <c r="AN27" s="37"/>
      <c r="AO27" s="414"/>
      <c r="AP27" s="410"/>
      <c r="AQ27" s="410"/>
    </row>
    <row r="28" spans="1:43" s="10" customFormat="1" ht="15" outlineLevel="1">
      <c r="A28" s="37">
        <v>134</v>
      </c>
      <c r="B28" s="37"/>
      <c r="C28" s="43" t="s">
        <v>106</v>
      </c>
      <c r="D28" s="77"/>
      <c r="E28" s="37"/>
      <c r="F28" s="43"/>
      <c r="G28" s="37"/>
      <c r="H28" s="37"/>
      <c r="I28" s="37"/>
      <c r="J28" s="37"/>
      <c r="K28" s="37"/>
      <c r="L28" s="37"/>
      <c r="M28" s="37"/>
      <c r="N28" s="37"/>
      <c r="O28" s="37"/>
      <c r="P28" s="37"/>
      <c r="Q28" s="37"/>
      <c r="R28" s="419"/>
      <c r="S28" s="419"/>
      <c r="T28" s="419"/>
      <c r="U28" s="419"/>
      <c r="V28" s="419"/>
      <c r="W28" s="419"/>
      <c r="X28" s="419"/>
      <c r="Y28" s="37"/>
      <c r="Z28" s="419"/>
      <c r="AA28" s="419"/>
      <c r="AB28" s="419"/>
      <c r="AC28" s="419"/>
      <c r="AD28" s="419"/>
      <c r="AE28" s="419"/>
      <c r="AF28" s="419"/>
      <c r="AH28" s="413"/>
      <c r="AI28" s="409"/>
      <c r="AJ28" s="409"/>
      <c r="AK28" s="409"/>
      <c r="AL28" s="409"/>
      <c r="AM28" s="409"/>
      <c r="AN28" s="37"/>
      <c r="AO28" s="414"/>
      <c r="AP28" s="410"/>
      <c r="AQ28" s="410"/>
    </row>
    <row r="29" spans="1:43" s="10" customFormat="1" ht="15" outlineLevel="1">
      <c r="A29" s="81">
        <v>135</v>
      </c>
      <c r="B29" s="37"/>
      <c r="C29" s="79" t="s">
        <v>105</v>
      </c>
      <c r="D29" s="80"/>
      <c r="E29" s="37"/>
      <c r="F29" s="79"/>
      <c r="G29" s="37"/>
      <c r="H29" s="37"/>
      <c r="I29" s="37"/>
      <c r="J29" s="37"/>
      <c r="K29" s="37"/>
      <c r="L29" s="37"/>
      <c r="M29" s="37"/>
      <c r="N29" s="37"/>
      <c r="O29" s="37"/>
      <c r="P29" s="37"/>
      <c r="Q29" s="37"/>
      <c r="R29" s="426"/>
      <c r="S29" s="426"/>
      <c r="T29" s="426"/>
      <c r="U29" s="426"/>
      <c r="V29" s="426"/>
      <c r="W29" s="426"/>
      <c r="X29" s="426"/>
      <c r="Y29" s="37"/>
      <c r="Z29" s="426"/>
      <c r="AA29" s="426"/>
      <c r="AB29" s="426"/>
      <c r="AC29" s="426"/>
      <c r="AD29" s="426"/>
      <c r="AE29" s="426"/>
      <c r="AF29" s="426"/>
      <c r="AH29" s="420"/>
      <c r="AI29" s="409"/>
      <c r="AJ29" s="409"/>
      <c r="AK29" s="409"/>
      <c r="AL29" s="409"/>
      <c r="AM29" s="409"/>
      <c r="AN29" s="37"/>
      <c r="AO29" s="421"/>
      <c r="AP29" s="410"/>
      <c r="AQ29" s="410"/>
    </row>
    <row r="30" spans="1:43" s="10" customFormat="1" ht="15" outlineLevel="1">
      <c r="A30" s="81">
        <v>136</v>
      </c>
      <c r="B30" s="37"/>
      <c r="C30" s="79" t="s">
        <v>104</v>
      </c>
      <c r="D30" s="80"/>
      <c r="E30" s="37"/>
      <c r="F30" s="79"/>
      <c r="G30" s="37"/>
      <c r="H30" s="37"/>
      <c r="I30" s="37"/>
      <c r="J30" s="37"/>
      <c r="K30" s="37"/>
      <c r="L30" s="37"/>
      <c r="M30" s="37"/>
      <c r="N30" s="37"/>
      <c r="O30" s="37"/>
      <c r="P30" s="37"/>
      <c r="Q30" s="37"/>
      <c r="R30" s="426"/>
      <c r="S30" s="426"/>
      <c r="T30" s="426"/>
      <c r="U30" s="426"/>
      <c r="V30" s="426"/>
      <c r="W30" s="426"/>
      <c r="X30" s="426"/>
      <c r="Y30" s="37"/>
      <c r="Z30" s="426"/>
      <c r="AA30" s="426"/>
      <c r="AB30" s="426"/>
      <c r="AC30" s="426"/>
      <c r="AD30" s="426"/>
      <c r="AE30" s="426"/>
      <c r="AF30" s="426"/>
      <c r="AH30" s="420"/>
      <c r="AI30" s="409"/>
      <c r="AJ30" s="409"/>
      <c r="AK30" s="409"/>
      <c r="AL30" s="409"/>
      <c r="AM30" s="409"/>
      <c r="AN30" s="37"/>
      <c r="AO30" s="421"/>
      <c r="AP30" s="410"/>
      <c r="AQ30" s="410"/>
    </row>
    <row r="31" spans="1:43" s="10" customFormat="1" ht="15" outlineLevel="1">
      <c r="A31" s="37">
        <v>137</v>
      </c>
      <c r="B31" s="37"/>
      <c r="C31" s="43" t="s">
        <v>103</v>
      </c>
      <c r="D31" s="77"/>
      <c r="E31" s="37"/>
      <c r="F31" s="43"/>
      <c r="G31" s="37"/>
      <c r="H31" s="37"/>
      <c r="I31" s="37"/>
      <c r="J31" s="37"/>
      <c r="K31" s="37"/>
      <c r="L31" s="37"/>
      <c r="M31" s="37"/>
      <c r="N31" s="37"/>
      <c r="O31" s="37"/>
      <c r="P31" s="37"/>
      <c r="Q31" s="37"/>
      <c r="R31" s="419"/>
      <c r="S31" s="419"/>
      <c r="T31" s="419"/>
      <c r="U31" s="419"/>
      <c r="V31" s="419"/>
      <c r="W31" s="419"/>
      <c r="X31" s="419"/>
      <c r="Y31" s="37"/>
      <c r="Z31" s="419"/>
      <c r="AA31" s="419"/>
      <c r="AB31" s="419"/>
      <c r="AC31" s="419"/>
      <c r="AD31" s="419"/>
      <c r="AE31" s="419"/>
      <c r="AF31" s="419"/>
      <c r="AH31" s="413"/>
      <c r="AI31" s="409"/>
      <c r="AJ31" s="409"/>
      <c r="AK31" s="409"/>
      <c r="AL31" s="409"/>
      <c r="AM31" s="409"/>
      <c r="AN31" s="37"/>
      <c r="AO31" s="414"/>
      <c r="AP31" s="410"/>
      <c r="AQ31" s="410"/>
    </row>
    <row r="32" spans="1:43" s="10" customFormat="1" ht="15" outlineLevel="1">
      <c r="A32" s="37">
        <v>138</v>
      </c>
      <c r="B32" s="37"/>
      <c r="C32" s="43" t="s">
        <v>102</v>
      </c>
      <c r="D32" s="77"/>
      <c r="E32" s="37"/>
      <c r="F32" s="43"/>
      <c r="G32" s="37"/>
      <c r="H32" s="37"/>
      <c r="I32" s="37"/>
      <c r="J32" s="37"/>
      <c r="K32" s="37"/>
      <c r="L32" s="37"/>
      <c r="M32" s="37"/>
      <c r="N32" s="37"/>
      <c r="O32" s="37"/>
      <c r="P32" s="37"/>
      <c r="Q32" s="37"/>
      <c r="R32" s="419"/>
      <c r="S32" s="419"/>
      <c r="T32" s="419"/>
      <c r="U32" s="419"/>
      <c r="V32" s="419"/>
      <c r="W32" s="419"/>
      <c r="X32" s="419"/>
      <c r="Y32" s="37"/>
      <c r="Z32" s="419"/>
      <c r="AA32" s="419"/>
      <c r="AB32" s="419"/>
      <c r="AC32" s="419"/>
      <c r="AD32" s="419"/>
      <c r="AE32" s="419"/>
      <c r="AF32" s="419"/>
      <c r="AH32" s="413"/>
      <c r="AI32" s="409"/>
      <c r="AJ32" s="409"/>
      <c r="AK32" s="409"/>
      <c r="AL32" s="409"/>
      <c r="AM32" s="409"/>
      <c r="AN32" s="37"/>
      <c r="AO32" s="414"/>
      <c r="AP32" s="410"/>
      <c r="AQ32" s="410"/>
    </row>
    <row r="33" spans="1:43" s="10" customFormat="1" ht="15" outlineLevel="1">
      <c r="A33" s="37">
        <v>139</v>
      </c>
      <c r="B33" s="37"/>
      <c r="C33" s="43" t="s">
        <v>101</v>
      </c>
      <c r="D33" s="77"/>
      <c r="E33" s="37"/>
      <c r="F33" s="43"/>
      <c r="G33" s="37"/>
      <c r="H33" s="37"/>
      <c r="I33" s="37"/>
      <c r="J33" s="37"/>
      <c r="K33" s="37"/>
      <c r="L33" s="37"/>
      <c r="M33" s="37"/>
      <c r="N33" s="37"/>
      <c r="O33" s="37"/>
      <c r="P33" s="37"/>
      <c r="Q33" s="37"/>
      <c r="R33" s="419"/>
      <c r="S33" s="419"/>
      <c r="T33" s="419"/>
      <c r="U33" s="419"/>
      <c r="V33" s="419"/>
      <c r="W33" s="419"/>
      <c r="X33" s="419"/>
      <c r="Y33" s="37"/>
      <c r="Z33" s="419"/>
      <c r="AA33" s="419"/>
      <c r="AB33" s="419"/>
      <c r="AC33" s="419"/>
      <c r="AD33" s="419"/>
      <c r="AE33" s="419"/>
      <c r="AF33" s="419"/>
      <c r="AH33" s="413"/>
      <c r="AI33" s="409"/>
      <c r="AJ33" s="409"/>
      <c r="AK33" s="409"/>
      <c r="AL33" s="409"/>
      <c r="AM33" s="409"/>
      <c r="AN33" s="37"/>
      <c r="AO33" s="414"/>
      <c r="AP33" s="410"/>
      <c r="AQ33" s="410"/>
    </row>
    <row r="34" spans="1:43" s="10" customFormat="1" ht="15" outlineLevel="1">
      <c r="A34" s="37"/>
      <c r="B34" s="37"/>
      <c r="C34" s="77"/>
      <c r="D34" s="77"/>
      <c r="E34" s="37"/>
      <c r="F34" s="43"/>
      <c r="G34" s="37"/>
      <c r="H34" s="37"/>
      <c r="I34" s="37"/>
      <c r="J34" s="37"/>
      <c r="K34" s="37"/>
      <c r="L34" s="37"/>
      <c r="M34" s="37"/>
      <c r="N34" s="37"/>
      <c r="O34" s="37"/>
      <c r="P34" s="37"/>
      <c r="Q34" s="37"/>
      <c r="R34" s="419"/>
      <c r="S34" s="419"/>
      <c r="T34" s="419"/>
      <c r="U34" s="419"/>
      <c r="V34" s="419"/>
      <c r="W34" s="419"/>
      <c r="X34" s="419"/>
      <c r="Y34" s="37"/>
      <c r="Z34" s="419"/>
      <c r="AA34" s="419"/>
      <c r="AB34" s="419"/>
      <c r="AC34" s="419"/>
      <c r="AD34" s="419"/>
      <c r="AE34" s="419"/>
      <c r="AF34" s="419"/>
      <c r="AH34" s="413"/>
      <c r="AI34" s="409"/>
      <c r="AJ34" s="409"/>
      <c r="AK34" s="409"/>
      <c r="AL34" s="409"/>
      <c r="AM34" s="409"/>
      <c r="AN34" s="37"/>
      <c r="AO34" s="414"/>
      <c r="AP34" s="410"/>
      <c r="AQ34" s="410"/>
    </row>
    <row r="35" spans="1:43" s="10" customFormat="1" ht="15" outlineLevel="1">
      <c r="A35" s="38">
        <v>140</v>
      </c>
      <c r="B35" s="61" t="s">
        <v>100</v>
      </c>
      <c r="C35" s="78"/>
      <c r="D35" s="78"/>
      <c r="E35" s="37"/>
      <c r="F35" s="61"/>
      <c r="G35" s="37"/>
      <c r="H35" s="37"/>
      <c r="I35" s="37"/>
      <c r="J35" s="37"/>
      <c r="K35" s="37"/>
      <c r="L35" s="37"/>
      <c r="M35" s="37"/>
      <c r="N35" s="37"/>
      <c r="O35" s="37"/>
      <c r="P35" s="37"/>
      <c r="Q35" s="37"/>
      <c r="R35" s="422"/>
      <c r="S35" s="422"/>
      <c r="T35" s="422"/>
      <c r="U35" s="422"/>
      <c r="V35" s="422"/>
      <c r="W35" s="422"/>
      <c r="X35" s="422"/>
      <c r="Y35" s="37"/>
      <c r="Z35" s="422"/>
      <c r="AA35" s="422"/>
      <c r="AB35" s="422"/>
      <c r="AC35" s="422"/>
      <c r="AD35" s="422"/>
      <c r="AE35" s="422"/>
      <c r="AF35" s="422"/>
      <c r="AH35" s="409"/>
      <c r="AI35" s="409"/>
      <c r="AJ35" s="409"/>
      <c r="AK35" s="409"/>
      <c r="AL35" s="409"/>
      <c r="AM35" s="409"/>
      <c r="AN35" s="37"/>
      <c r="AO35" s="410"/>
      <c r="AP35" s="410"/>
      <c r="AQ35" s="410"/>
    </row>
    <row r="36" spans="1:43" s="10" customFormat="1" ht="15" outlineLevel="1">
      <c r="A36" s="37">
        <v>141</v>
      </c>
      <c r="B36" s="37"/>
      <c r="C36" s="43" t="s">
        <v>99</v>
      </c>
      <c r="D36" s="77"/>
      <c r="E36" s="37"/>
      <c r="F36" s="43"/>
      <c r="G36" s="37"/>
      <c r="H36" s="37"/>
      <c r="I36" s="37"/>
      <c r="J36" s="37"/>
      <c r="K36" s="37"/>
      <c r="L36" s="37"/>
      <c r="M36" s="37"/>
      <c r="N36" s="37"/>
      <c r="O36" s="37"/>
      <c r="P36" s="37"/>
      <c r="Q36" s="37"/>
      <c r="R36" s="419"/>
      <c r="S36" s="419"/>
      <c r="T36" s="419"/>
      <c r="U36" s="419"/>
      <c r="V36" s="419"/>
      <c r="W36" s="419"/>
      <c r="X36" s="419"/>
      <c r="Y36" s="37"/>
      <c r="Z36" s="419"/>
      <c r="AA36" s="419"/>
      <c r="AB36" s="419"/>
      <c r="AC36" s="419"/>
      <c r="AD36" s="419"/>
      <c r="AE36" s="419"/>
      <c r="AF36" s="419"/>
      <c r="AH36" s="413"/>
      <c r="AI36" s="409"/>
      <c r="AJ36" s="409"/>
      <c r="AK36" s="409"/>
      <c r="AL36" s="409"/>
      <c r="AM36" s="409"/>
      <c r="AN36" s="37"/>
      <c r="AO36" s="414"/>
      <c r="AP36" s="410"/>
      <c r="AQ36" s="410"/>
    </row>
    <row r="37" spans="1:43" s="10" customFormat="1" ht="15" outlineLevel="1">
      <c r="A37" s="37">
        <v>142</v>
      </c>
      <c r="B37" s="37"/>
      <c r="C37" s="43" t="s">
        <v>98</v>
      </c>
      <c r="D37" s="77"/>
      <c r="E37" s="37"/>
      <c r="F37" s="43"/>
      <c r="G37" s="37"/>
      <c r="H37" s="37"/>
      <c r="I37" s="37"/>
      <c r="J37" s="37"/>
      <c r="K37" s="37"/>
      <c r="L37" s="37"/>
      <c r="M37" s="37"/>
      <c r="N37" s="37"/>
      <c r="O37" s="37"/>
      <c r="P37" s="37"/>
      <c r="Q37" s="37"/>
      <c r="R37" s="419"/>
      <c r="S37" s="419"/>
      <c r="T37" s="419"/>
      <c r="U37" s="419"/>
      <c r="V37" s="419"/>
      <c r="W37" s="419"/>
      <c r="X37" s="419"/>
      <c r="Y37" s="37"/>
      <c r="Z37" s="419"/>
      <c r="AA37" s="419"/>
      <c r="AB37" s="419"/>
      <c r="AC37" s="419"/>
      <c r="AD37" s="419"/>
      <c r="AE37" s="419"/>
      <c r="AF37" s="419"/>
      <c r="AH37" s="413"/>
      <c r="AI37" s="409"/>
      <c r="AJ37" s="409"/>
      <c r="AK37" s="409"/>
      <c r="AL37" s="409"/>
      <c r="AM37" s="409"/>
      <c r="AN37" s="37"/>
      <c r="AO37" s="414"/>
      <c r="AP37" s="410"/>
      <c r="AQ37" s="410"/>
    </row>
    <row r="38" spans="1:43" s="10" customFormat="1" ht="15" outlineLevel="1">
      <c r="A38" s="37">
        <v>143</v>
      </c>
      <c r="B38" s="37"/>
      <c r="C38" s="43" t="s">
        <v>97</v>
      </c>
      <c r="D38" s="77"/>
      <c r="E38" s="37"/>
      <c r="F38" s="43"/>
      <c r="G38" s="37"/>
      <c r="H38" s="37"/>
      <c r="I38" s="37"/>
      <c r="J38" s="37"/>
      <c r="K38" s="37"/>
      <c r="L38" s="37"/>
      <c r="M38" s="37"/>
      <c r="N38" s="37"/>
      <c r="O38" s="37"/>
      <c r="P38" s="37"/>
      <c r="Q38" s="37"/>
      <c r="R38" s="419"/>
      <c r="S38" s="419"/>
      <c r="T38" s="419"/>
      <c r="U38" s="419"/>
      <c r="V38" s="419"/>
      <c r="W38" s="419"/>
      <c r="X38" s="419"/>
      <c r="Y38" s="37"/>
      <c r="Z38" s="419"/>
      <c r="AA38" s="419"/>
      <c r="AB38" s="419"/>
      <c r="AC38" s="419"/>
      <c r="AD38" s="419"/>
      <c r="AE38" s="419"/>
      <c r="AF38" s="419"/>
      <c r="AH38" s="413"/>
      <c r="AI38" s="409"/>
      <c r="AJ38" s="409"/>
      <c r="AK38" s="409"/>
      <c r="AL38" s="409"/>
      <c r="AM38" s="409"/>
      <c r="AN38" s="37"/>
      <c r="AO38" s="414"/>
      <c r="AP38" s="410"/>
      <c r="AQ38" s="410"/>
    </row>
    <row r="39" spans="1:43" s="10" customFormat="1" ht="15" outlineLevel="1">
      <c r="A39" s="37">
        <v>144</v>
      </c>
      <c r="B39" s="37"/>
      <c r="C39" s="43" t="s">
        <v>96</v>
      </c>
      <c r="D39" s="77"/>
      <c r="E39" s="37"/>
      <c r="F39" s="43"/>
      <c r="G39" s="37"/>
      <c r="H39" s="37"/>
      <c r="I39" s="37"/>
      <c r="J39" s="37"/>
      <c r="K39" s="37"/>
      <c r="L39" s="37"/>
      <c r="M39" s="37"/>
      <c r="N39" s="37"/>
      <c r="O39" s="37"/>
      <c r="P39" s="37"/>
      <c r="Q39" s="37"/>
      <c r="R39" s="419"/>
      <c r="S39" s="419"/>
      <c r="T39" s="419"/>
      <c r="U39" s="419"/>
      <c r="V39" s="419"/>
      <c r="W39" s="419"/>
      <c r="X39" s="419"/>
      <c r="Y39" s="37"/>
      <c r="Z39" s="419"/>
      <c r="AA39" s="419"/>
      <c r="AB39" s="419"/>
      <c r="AC39" s="419"/>
      <c r="AD39" s="419"/>
      <c r="AE39" s="419"/>
      <c r="AF39" s="419"/>
      <c r="AH39" s="413"/>
      <c r="AI39" s="409"/>
      <c r="AJ39" s="409"/>
      <c r="AK39" s="409"/>
      <c r="AL39" s="409"/>
      <c r="AM39" s="409"/>
      <c r="AN39" s="37"/>
      <c r="AO39" s="414"/>
      <c r="AP39" s="410"/>
      <c r="AQ39" s="410"/>
    </row>
    <row r="40" spans="1:43" s="10" customFormat="1" ht="15" outlineLevel="1">
      <c r="A40" s="37">
        <v>145</v>
      </c>
      <c r="B40" s="37"/>
      <c r="C40" s="43" t="s">
        <v>95</v>
      </c>
      <c r="D40" s="77"/>
      <c r="E40" s="37"/>
      <c r="F40" s="43"/>
      <c r="G40" s="37"/>
      <c r="H40" s="37"/>
      <c r="I40" s="37"/>
      <c r="J40" s="37"/>
      <c r="K40" s="37"/>
      <c r="L40" s="37"/>
      <c r="M40" s="37"/>
      <c r="N40" s="37"/>
      <c r="O40" s="37"/>
      <c r="P40" s="37"/>
      <c r="Q40" s="37"/>
      <c r="R40" s="419"/>
      <c r="S40" s="419"/>
      <c r="T40" s="419"/>
      <c r="U40" s="419"/>
      <c r="V40" s="419"/>
      <c r="W40" s="419"/>
      <c r="X40" s="419"/>
      <c r="Y40" s="37"/>
      <c r="Z40" s="419"/>
      <c r="AA40" s="419"/>
      <c r="AB40" s="419"/>
      <c r="AC40" s="419"/>
      <c r="AD40" s="419"/>
      <c r="AE40" s="419"/>
      <c r="AF40" s="419"/>
      <c r="AH40" s="413"/>
      <c r="AI40" s="409"/>
      <c r="AJ40" s="409"/>
      <c r="AK40" s="409"/>
      <c r="AL40" s="409"/>
      <c r="AM40" s="409"/>
      <c r="AN40" s="37"/>
      <c r="AO40" s="414"/>
      <c r="AP40" s="410"/>
      <c r="AQ40" s="410"/>
    </row>
    <row r="41" spans="1:43" s="10" customFormat="1" ht="15" outlineLevel="1">
      <c r="A41" s="37">
        <v>146</v>
      </c>
      <c r="B41" s="37"/>
      <c r="C41" s="43" t="s">
        <v>94</v>
      </c>
      <c r="D41" s="77"/>
      <c r="E41" s="37"/>
      <c r="F41" s="43"/>
      <c r="G41" s="37"/>
      <c r="H41" s="37"/>
      <c r="I41" s="37"/>
      <c r="J41" s="37"/>
      <c r="K41" s="37"/>
      <c r="L41" s="37"/>
      <c r="M41" s="37"/>
      <c r="N41" s="37"/>
      <c r="O41" s="37"/>
      <c r="P41" s="37"/>
      <c r="Q41" s="37"/>
      <c r="R41" s="419"/>
      <c r="S41" s="419"/>
      <c r="T41" s="419"/>
      <c r="U41" s="419"/>
      <c r="V41" s="419"/>
      <c r="W41" s="419"/>
      <c r="X41" s="419"/>
      <c r="Y41" s="37"/>
      <c r="Z41" s="419"/>
      <c r="AA41" s="419"/>
      <c r="AB41" s="419"/>
      <c r="AC41" s="419"/>
      <c r="AD41" s="419"/>
      <c r="AE41" s="419"/>
      <c r="AF41" s="419"/>
      <c r="AH41" s="413"/>
      <c r="AI41" s="409"/>
      <c r="AJ41" s="409"/>
      <c r="AK41" s="409"/>
      <c r="AL41" s="409"/>
      <c r="AM41" s="409"/>
      <c r="AN41" s="37"/>
      <c r="AO41" s="414"/>
      <c r="AP41" s="410"/>
      <c r="AQ41" s="410"/>
    </row>
    <row r="42" spans="1:43" s="10" customFormat="1" ht="15" outlineLevel="1">
      <c r="A42" s="37">
        <v>147</v>
      </c>
      <c r="B42" s="37"/>
      <c r="C42" s="43" t="s">
        <v>93</v>
      </c>
      <c r="D42" s="77"/>
      <c r="E42" s="37"/>
      <c r="F42" s="43"/>
      <c r="G42" s="37"/>
      <c r="H42" s="37"/>
      <c r="I42" s="37"/>
      <c r="J42" s="37"/>
      <c r="K42" s="37"/>
      <c r="L42" s="37"/>
      <c r="M42" s="37"/>
      <c r="N42" s="37"/>
      <c r="O42" s="37"/>
      <c r="P42" s="37"/>
      <c r="Q42" s="37"/>
      <c r="R42" s="419"/>
      <c r="S42" s="419"/>
      <c r="T42" s="419"/>
      <c r="U42" s="419"/>
      <c r="V42" s="419"/>
      <c r="W42" s="419"/>
      <c r="X42" s="419"/>
      <c r="Y42" s="37"/>
      <c r="Z42" s="419"/>
      <c r="AA42" s="419"/>
      <c r="AB42" s="419"/>
      <c r="AC42" s="419"/>
      <c r="AD42" s="419"/>
      <c r="AE42" s="419"/>
      <c r="AF42" s="419"/>
      <c r="AH42" s="413"/>
      <c r="AI42" s="409"/>
      <c r="AJ42" s="409"/>
      <c r="AK42" s="409"/>
      <c r="AL42" s="409"/>
      <c r="AM42" s="409"/>
      <c r="AN42" s="37"/>
      <c r="AO42" s="414"/>
      <c r="AP42" s="410"/>
      <c r="AQ42" s="410"/>
    </row>
    <row r="43" spans="1:43" s="10" customFormat="1" ht="15" outlineLevel="1">
      <c r="A43" s="37">
        <v>149</v>
      </c>
      <c r="B43" s="37"/>
      <c r="C43" s="43" t="s">
        <v>92</v>
      </c>
      <c r="D43" s="77"/>
      <c r="E43" s="37"/>
      <c r="F43" s="43"/>
      <c r="G43" s="37"/>
      <c r="H43" s="37"/>
      <c r="I43" s="37"/>
      <c r="J43" s="37"/>
      <c r="K43" s="37"/>
      <c r="L43" s="37"/>
      <c r="M43" s="37"/>
      <c r="N43" s="37"/>
      <c r="O43" s="37"/>
      <c r="P43" s="37"/>
      <c r="Q43" s="37"/>
      <c r="R43" s="419"/>
      <c r="S43" s="419"/>
      <c r="T43" s="419"/>
      <c r="U43" s="419"/>
      <c r="V43" s="419"/>
      <c r="W43" s="419"/>
      <c r="X43" s="419"/>
      <c r="Y43" s="37"/>
      <c r="Z43" s="419"/>
      <c r="AA43" s="419"/>
      <c r="AB43" s="419"/>
      <c r="AC43" s="419"/>
      <c r="AD43" s="419"/>
      <c r="AE43" s="419"/>
      <c r="AF43" s="419"/>
      <c r="AH43" s="413"/>
      <c r="AI43" s="409"/>
      <c r="AJ43" s="409"/>
      <c r="AK43" s="409"/>
      <c r="AL43" s="409"/>
      <c r="AM43" s="409"/>
      <c r="AN43" s="37"/>
      <c r="AO43" s="414"/>
      <c r="AP43" s="410"/>
      <c r="AQ43" s="410"/>
    </row>
    <row r="44" spans="1:43" s="10" customFormat="1" ht="15" outlineLevel="1">
      <c r="A44" s="37"/>
      <c r="B44" s="37"/>
      <c r="C44" s="77"/>
      <c r="D44" s="77"/>
      <c r="E44" s="37"/>
      <c r="F44" s="43"/>
      <c r="G44" s="37"/>
      <c r="H44" s="37"/>
      <c r="I44" s="37"/>
      <c r="J44" s="37"/>
      <c r="K44" s="37"/>
      <c r="L44" s="37"/>
      <c r="M44" s="37"/>
      <c r="N44" s="37"/>
      <c r="O44" s="37"/>
      <c r="P44" s="37"/>
      <c r="Q44" s="37"/>
      <c r="R44" s="419"/>
      <c r="S44" s="419"/>
      <c r="T44" s="419"/>
      <c r="U44" s="419"/>
      <c r="V44" s="419"/>
      <c r="W44" s="419"/>
      <c r="X44" s="419"/>
      <c r="Y44" s="37"/>
      <c r="Z44" s="419"/>
      <c r="AA44" s="419"/>
      <c r="AB44" s="419"/>
      <c r="AC44" s="419"/>
      <c r="AD44" s="419"/>
      <c r="AE44" s="419"/>
      <c r="AF44" s="419"/>
      <c r="AH44" s="413"/>
      <c r="AI44" s="409"/>
      <c r="AJ44" s="409"/>
      <c r="AK44" s="409"/>
      <c r="AL44" s="409"/>
      <c r="AM44" s="409"/>
      <c r="AN44" s="37"/>
      <c r="AO44" s="414"/>
      <c r="AP44" s="410"/>
      <c r="AQ44" s="410"/>
    </row>
    <row r="45" spans="1:43" s="10" customFormat="1" ht="15" outlineLevel="1">
      <c r="A45" s="38">
        <v>150</v>
      </c>
      <c r="B45" s="61" t="s">
        <v>91</v>
      </c>
      <c r="C45" s="78"/>
      <c r="D45" s="78"/>
      <c r="E45" s="37"/>
      <c r="F45" s="61"/>
      <c r="G45" s="37"/>
      <c r="H45" s="37"/>
      <c r="I45" s="37"/>
      <c r="J45" s="37"/>
      <c r="K45" s="37"/>
      <c r="L45" s="37"/>
      <c r="M45" s="37"/>
      <c r="N45" s="37"/>
      <c r="O45" s="37"/>
      <c r="P45" s="37"/>
      <c r="Q45" s="37"/>
      <c r="R45" s="422"/>
      <c r="S45" s="422"/>
      <c r="T45" s="422"/>
      <c r="U45" s="422"/>
      <c r="V45" s="422"/>
      <c r="W45" s="422"/>
      <c r="X45" s="422"/>
      <c r="Y45" s="37"/>
      <c r="Z45" s="422"/>
      <c r="AA45" s="422"/>
      <c r="AB45" s="422"/>
      <c r="AC45" s="422"/>
      <c r="AD45" s="422"/>
      <c r="AE45" s="422"/>
      <c r="AF45" s="422"/>
      <c r="AH45" s="409"/>
      <c r="AI45" s="409"/>
      <c r="AJ45" s="409"/>
      <c r="AK45" s="409"/>
      <c r="AL45" s="409"/>
      <c r="AM45" s="409"/>
      <c r="AN45" s="37"/>
      <c r="AO45" s="410"/>
      <c r="AP45" s="410"/>
      <c r="AQ45" s="410"/>
    </row>
    <row r="46" spans="1:43" s="10" customFormat="1" ht="15" outlineLevel="1">
      <c r="A46" s="37">
        <v>151</v>
      </c>
      <c r="B46" s="37"/>
      <c r="C46" s="43" t="s">
        <v>90</v>
      </c>
      <c r="D46" s="77"/>
      <c r="E46" s="37"/>
      <c r="F46" s="43"/>
      <c r="G46" s="37"/>
      <c r="H46" s="37"/>
      <c r="I46" s="37"/>
      <c r="J46" s="37"/>
      <c r="K46" s="37"/>
      <c r="L46" s="37"/>
      <c r="M46" s="37"/>
      <c r="N46" s="37"/>
      <c r="O46" s="37"/>
      <c r="P46" s="37"/>
      <c r="Q46" s="37"/>
      <c r="R46" s="419"/>
      <c r="S46" s="419"/>
      <c r="T46" s="419"/>
      <c r="U46" s="419"/>
      <c r="V46" s="419"/>
      <c r="W46" s="419"/>
      <c r="X46" s="419"/>
      <c r="Y46" s="37"/>
      <c r="Z46" s="419"/>
      <c r="AA46" s="419"/>
      <c r="AB46" s="419"/>
      <c r="AC46" s="419"/>
      <c r="AD46" s="419"/>
      <c r="AE46" s="419"/>
      <c r="AF46" s="419"/>
      <c r="AH46" s="413"/>
      <c r="AI46" s="409"/>
      <c r="AJ46" s="409"/>
      <c r="AK46" s="409"/>
      <c r="AL46" s="409"/>
      <c r="AM46" s="409"/>
      <c r="AN46" s="37"/>
      <c r="AO46" s="414"/>
      <c r="AP46" s="410"/>
      <c r="AQ46" s="410"/>
    </row>
    <row r="47" spans="1:43" s="10" customFormat="1" ht="15" outlineLevel="1">
      <c r="A47" s="37">
        <v>152</v>
      </c>
      <c r="B47" s="37"/>
      <c r="C47" s="43" t="s">
        <v>89</v>
      </c>
      <c r="D47" s="77"/>
      <c r="E47" s="37"/>
      <c r="F47" s="43"/>
      <c r="G47" s="37"/>
      <c r="H47" s="37"/>
      <c r="I47" s="37"/>
      <c r="J47" s="37"/>
      <c r="K47" s="37"/>
      <c r="L47" s="37"/>
      <c r="M47" s="37"/>
      <c r="N47" s="37"/>
      <c r="O47" s="37"/>
      <c r="P47" s="37"/>
      <c r="Q47" s="37"/>
      <c r="R47" s="419"/>
      <c r="S47" s="419"/>
      <c r="T47" s="419"/>
      <c r="U47" s="419"/>
      <c r="V47" s="419"/>
      <c r="W47" s="419"/>
      <c r="X47" s="419"/>
      <c r="Y47" s="37"/>
      <c r="Z47" s="419"/>
      <c r="AA47" s="419"/>
      <c r="AB47" s="419"/>
      <c r="AC47" s="419"/>
      <c r="AD47" s="419"/>
      <c r="AE47" s="419"/>
      <c r="AF47" s="419"/>
      <c r="AH47" s="413"/>
      <c r="AI47" s="409"/>
      <c r="AJ47" s="409"/>
      <c r="AK47" s="409"/>
      <c r="AL47" s="409"/>
      <c r="AM47" s="409"/>
      <c r="AN47" s="37"/>
      <c r="AO47" s="414"/>
      <c r="AP47" s="410"/>
      <c r="AQ47" s="410"/>
    </row>
    <row r="48" spans="1:43" s="10" customFormat="1" ht="15" outlineLevel="1">
      <c r="A48" s="37">
        <v>153</v>
      </c>
      <c r="B48" s="37"/>
      <c r="C48" s="43" t="s">
        <v>88</v>
      </c>
      <c r="D48" s="77"/>
      <c r="E48" s="37"/>
      <c r="F48" s="43"/>
      <c r="G48" s="37"/>
      <c r="H48" s="37"/>
      <c r="I48" s="37"/>
      <c r="J48" s="37"/>
      <c r="K48" s="37"/>
      <c r="L48" s="37"/>
      <c r="M48" s="37"/>
      <c r="N48" s="37"/>
      <c r="O48" s="37"/>
      <c r="P48" s="37"/>
      <c r="Q48" s="37"/>
      <c r="R48" s="419"/>
      <c r="S48" s="419"/>
      <c r="T48" s="419"/>
      <c r="U48" s="419"/>
      <c r="V48" s="419"/>
      <c r="W48" s="419"/>
      <c r="X48" s="419"/>
      <c r="Y48" s="37"/>
      <c r="Z48" s="419"/>
      <c r="AA48" s="419"/>
      <c r="AB48" s="419"/>
      <c r="AC48" s="419"/>
      <c r="AD48" s="419"/>
      <c r="AE48" s="419"/>
      <c r="AF48" s="419"/>
      <c r="AH48" s="413"/>
      <c r="AI48" s="409"/>
      <c r="AJ48" s="409"/>
      <c r="AK48" s="409"/>
      <c r="AL48" s="409"/>
      <c r="AM48" s="409"/>
      <c r="AN48" s="37"/>
      <c r="AO48" s="414"/>
      <c r="AP48" s="410"/>
      <c r="AQ48" s="410"/>
    </row>
    <row r="49" spans="1:43" s="10" customFormat="1" ht="15" outlineLevel="1">
      <c r="A49" s="37">
        <v>154</v>
      </c>
      <c r="B49" s="37"/>
      <c r="C49" s="43" t="s">
        <v>87</v>
      </c>
      <c r="D49" s="77"/>
      <c r="E49" s="37"/>
      <c r="F49" s="43"/>
      <c r="G49" s="37"/>
      <c r="H49" s="37"/>
      <c r="I49" s="37"/>
      <c r="J49" s="37"/>
      <c r="K49" s="37"/>
      <c r="L49" s="37"/>
      <c r="M49" s="37"/>
      <c r="N49" s="37"/>
      <c r="O49" s="37"/>
      <c r="P49" s="37"/>
      <c r="Q49" s="37"/>
      <c r="R49" s="419"/>
      <c r="S49" s="419"/>
      <c r="T49" s="419"/>
      <c r="U49" s="419"/>
      <c r="V49" s="419"/>
      <c r="W49" s="419"/>
      <c r="X49" s="419"/>
      <c r="Y49" s="37"/>
      <c r="Z49" s="419"/>
      <c r="AA49" s="419"/>
      <c r="AB49" s="419"/>
      <c r="AC49" s="419"/>
      <c r="AD49" s="419"/>
      <c r="AE49" s="419"/>
      <c r="AF49" s="419"/>
      <c r="AH49" s="413"/>
      <c r="AI49" s="409"/>
      <c r="AJ49" s="409"/>
      <c r="AK49" s="409"/>
      <c r="AL49" s="409"/>
      <c r="AM49" s="409"/>
      <c r="AN49" s="37"/>
      <c r="AO49" s="414"/>
      <c r="AP49" s="410"/>
      <c r="AQ49" s="410"/>
    </row>
    <row r="50" spans="1:43" s="10" customFormat="1" ht="15" outlineLevel="1">
      <c r="A50" s="37">
        <v>155</v>
      </c>
      <c r="B50" s="37"/>
      <c r="C50" s="43" t="s">
        <v>86</v>
      </c>
      <c r="D50" s="77"/>
      <c r="E50" s="37"/>
      <c r="F50" s="43"/>
      <c r="G50" s="37"/>
      <c r="H50" s="37"/>
      <c r="I50" s="37"/>
      <c r="J50" s="37"/>
      <c r="K50" s="37"/>
      <c r="L50" s="37"/>
      <c r="M50" s="37"/>
      <c r="N50" s="37"/>
      <c r="O50" s="37"/>
      <c r="P50" s="37"/>
      <c r="Q50" s="37"/>
      <c r="R50" s="419"/>
      <c r="S50" s="419"/>
      <c r="T50" s="419"/>
      <c r="U50" s="419"/>
      <c r="V50" s="419"/>
      <c r="W50" s="419"/>
      <c r="X50" s="419"/>
      <c r="Y50" s="37"/>
      <c r="Z50" s="419"/>
      <c r="AA50" s="419"/>
      <c r="AB50" s="419"/>
      <c r="AC50" s="419"/>
      <c r="AD50" s="419"/>
      <c r="AE50" s="419"/>
      <c r="AF50" s="419"/>
      <c r="AH50" s="413"/>
      <c r="AI50" s="409"/>
      <c r="AJ50" s="409"/>
      <c r="AK50" s="409"/>
      <c r="AL50" s="409"/>
      <c r="AM50" s="409"/>
      <c r="AN50" s="37"/>
      <c r="AO50" s="414"/>
      <c r="AP50" s="410"/>
      <c r="AQ50" s="410"/>
    </row>
    <row r="51" spans="1:43" s="10" customFormat="1" ht="15" outlineLevel="1">
      <c r="A51" s="37"/>
      <c r="B51" s="37"/>
      <c r="C51" s="77"/>
      <c r="D51" s="77"/>
      <c r="E51" s="37"/>
      <c r="F51" s="43"/>
      <c r="G51" s="37"/>
      <c r="H51" s="37"/>
      <c r="I51" s="37"/>
      <c r="J51" s="37"/>
      <c r="K51" s="37"/>
      <c r="L51" s="37"/>
      <c r="M51" s="37"/>
      <c r="N51" s="37"/>
      <c r="O51" s="37"/>
      <c r="P51" s="37"/>
      <c r="Q51" s="37"/>
      <c r="R51" s="422"/>
      <c r="S51" s="422"/>
      <c r="T51" s="422"/>
      <c r="U51" s="422"/>
      <c r="V51" s="422"/>
      <c r="W51" s="422"/>
      <c r="X51" s="422"/>
      <c r="Y51" s="37"/>
      <c r="Z51" s="419"/>
      <c r="AA51" s="419"/>
      <c r="AB51" s="419"/>
      <c r="AC51" s="419"/>
      <c r="AD51" s="419"/>
      <c r="AE51" s="419"/>
      <c r="AF51" s="419"/>
      <c r="AH51" s="413"/>
      <c r="AI51" s="409"/>
      <c r="AJ51" s="409"/>
      <c r="AK51" s="409"/>
      <c r="AL51" s="409"/>
      <c r="AM51" s="409"/>
      <c r="AN51" s="37"/>
      <c r="AO51" s="414"/>
      <c r="AP51" s="410"/>
      <c r="AQ51" s="410"/>
    </row>
    <row r="52" spans="1:43" s="10" customFormat="1" ht="15" outlineLevel="1">
      <c r="A52" s="38">
        <v>160</v>
      </c>
      <c r="B52" s="61" t="s">
        <v>85</v>
      </c>
      <c r="C52" s="78"/>
      <c r="D52" s="78"/>
      <c r="E52" s="37"/>
      <c r="F52" s="61"/>
      <c r="G52" s="37"/>
      <c r="H52" s="37"/>
      <c r="I52" s="37"/>
      <c r="J52" s="37"/>
      <c r="K52" s="37"/>
      <c r="L52" s="37"/>
      <c r="M52" s="37"/>
      <c r="N52" s="37"/>
      <c r="O52" s="37"/>
      <c r="P52" s="37"/>
      <c r="Q52" s="37"/>
      <c r="R52" s="422"/>
      <c r="S52" s="422"/>
      <c r="T52" s="422"/>
      <c r="U52" s="422"/>
      <c r="V52" s="422"/>
      <c r="W52" s="422"/>
      <c r="X52" s="422"/>
      <c r="Y52" s="37"/>
      <c r="Z52" s="422"/>
      <c r="AA52" s="422"/>
      <c r="AB52" s="422"/>
      <c r="AC52" s="422"/>
      <c r="AD52" s="422"/>
      <c r="AE52" s="422"/>
      <c r="AF52" s="422"/>
      <c r="AH52" s="409"/>
      <c r="AI52" s="409"/>
      <c r="AJ52" s="409"/>
      <c r="AK52" s="409"/>
      <c r="AL52" s="409"/>
      <c r="AM52" s="409"/>
      <c r="AN52" s="37"/>
      <c r="AO52" s="410"/>
      <c r="AP52" s="410"/>
      <c r="AQ52" s="410"/>
    </row>
    <row r="53" spans="1:43" s="10" customFormat="1" ht="15" outlineLevel="1">
      <c r="A53" s="37"/>
      <c r="B53" s="37"/>
      <c r="C53" s="77"/>
      <c r="D53" s="77"/>
      <c r="E53" s="37"/>
      <c r="F53" s="43"/>
      <c r="G53" s="37"/>
      <c r="H53" s="37"/>
      <c r="I53" s="37"/>
      <c r="J53" s="37"/>
      <c r="K53" s="37"/>
      <c r="L53" s="37"/>
      <c r="M53" s="37"/>
      <c r="N53" s="37"/>
      <c r="O53" s="37"/>
      <c r="P53" s="37"/>
      <c r="Q53" s="37"/>
      <c r="R53" s="419"/>
      <c r="S53" s="419"/>
      <c r="T53" s="419"/>
      <c r="U53" s="419"/>
      <c r="V53" s="419"/>
      <c r="W53" s="419"/>
      <c r="X53" s="419"/>
      <c r="Y53" s="37"/>
      <c r="Z53" s="419"/>
      <c r="AA53" s="419"/>
      <c r="AB53" s="419"/>
      <c r="AC53" s="419"/>
      <c r="AD53" s="419"/>
      <c r="AE53" s="419"/>
      <c r="AF53" s="419"/>
      <c r="AH53" s="413"/>
      <c r="AI53" s="409"/>
      <c r="AJ53" s="409"/>
      <c r="AK53" s="409"/>
      <c r="AL53" s="409"/>
      <c r="AM53" s="409"/>
      <c r="AN53" s="37"/>
      <c r="AO53" s="414"/>
      <c r="AP53" s="410"/>
      <c r="AQ53" s="410"/>
    </row>
    <row r="54" spans="1:43" s="10" customFormat="1" ht="15" outlineLevel="1">
      <c r="A54" s="38">
        <v>200</v>
      </c>
      <c r="B54" s="67" t="s">
        <v>84</v>
      </c>
      <c r="C54" s="78"/>
      <c r="D54" s="78"/>
      <c r="E54" s="37"/>
      <c r="F54" s="61"/>
      <c r="G54" s="37"/>
      <c r="H54" s="37"/>
      <c r="I54" s="37"/>
      <c r="J54" s="37"/>
      <c r="K54" s="37"/>
      <c r="L54" s="37"/>
      <c r="M54" s="37"/>
      <c r="N54" s="37"/>
      <c r="O54" s="37"/>
      <c r="P54" s="37"/>
      <c r="Q54" s="37"/>
      <c r="R54" s="422"/>
      <c r="S54" s="422"/>
      <c r="T54" s="422"/>
      <c r="U54" s="422"/>
      <c r="V54" s="422"/>
      <c r="W54" s="422"/>
      <c r="X54" s="422"/>
      <c r="Y54" s="37"/>
      <c r="Z54" s="422"/>
      <c r="AA54" s="422"/>
      <c r="AB54" s="422"/>
      <c r="AC54" s="422"/>
      <c r="AD54" s="422"/>
      <c r="AE54" s="422"/>
      <c r="AF54" s="422"/>
      <c r="AH54" s="409"/>
      <c r="AI54" s="409"/>
      <c r="AJ54" s="409"/>
      <c r="AK54" s="409"/>
      <c r="AL54" s="409"/>
      <c r="AM54" s="409"/>
      <c r="AN54" s="37"/>
      <c r="AO54" s="410"/>
      <c r="AP54" s="410"/>
      <c r="AQ54" s="410"/>
    </row>
    <row r="55" spans="1:43" s="10" customFormat="1" ht="15" outlineLevel="1">
      <c r="A55" s="37"/>
      <c r="B55" s="37"/>
      <c r="C55" s="77"/>
      <c r="D55" s="77"/>
      <c r="E55" s="37"/>
      <c r="F55" s="43"/>
      <c r="G55" s="37"/>
      <c r="H55" s="37"/>
      <c r="I55" s="37"/>
      <c r="J55" s="37"/>
      <c r="K55" s="37"/>
      <c r="L55" s="37"/>
      <c r="M55" s="37"/>
      <c r="N55" s="37"/>
      <c r="O55" s="37"/>
      <c r="P55" s="37"/>
      <c r="Q55" s="37"/>
      <c r="R55" s="419"/>
      <c r="S55" s="419"/>
      <c r="T55" s="419"/>
      <c r="U55" s="419"/>
      <c r="V55" s="419"/>
      <c r="W55" s="419"/>
      <c r="X55" s="419"/>
      <c r="Y55" s="37"/>
      <c r="Z55" s="419"/>
      <c r="AA55" s="419"/>
      <c r="AB55" s="419"/>
      <c r="AC55" s="419"/>
      <c r="AD55" s="419"/>
      <c r="AE55" s="419"/>
      <c r="AF55" s="419"/>
      <c r="AH55" s="413"/>
      <c r="AI55" s="409"/>
      <c r="AJ55" s="409"/>
      <c r="AK55" s="409"/>
      <c r="AL55" s="409"/>
      <c r="AM55" s="409"/>
      <c r="AN55" s="37"/>
      <c r="AO55" s="414"/>
      <c r="AP55" s="410"/>
      <c r="AQ55" s="410"/>
    </row>
    <row r="56" spans="1:43" s="10" customFormat="1" ht="15" outlineLevel="1">
      <c r="A56" s="38">
        <v>210</v>
      </c>
      <c r="B56" s="61" t="s">
        <v>83</v>
      </c>
      <c r="C56" s="78"/>
      <c r="D56" s="78"/>
      <c r="E56" s="37"/>
      <c r="F56" s="61"/>
      <c r="G56" s="37"/>
      <c r="H56" s="37"/>
      <c r="I56" s="37"/>
      <c r="J56" s="37"/>
      <c r="K56" s="37"/>
      <c r="L56" s="37"/>
      <c r="M56" s="37"/>
      <c r="N56" s="37"/>
      <c r="O56" s="37"/>
      <c r="P56" s="37"/>
      <c r="Q56" s="37"/>
      <c r="R56" s="422"/>
      <c r="S56" s="422"/>
      <c r="T56" s="422"/>
      <c r="U56" s="422"/>
      <c r="V56" s="422"/>
      <c r="W56" s="422"/>
      <c r="X56" s="422"/>
      <c r="Y56" s="37"/>
      <c r="Z56" s="422"/>
      <c r="AA56" s="422"/>
      <c r="AB56" s="422"/>
      <c r="AC56" s="422"/>
      <c r="AD56" s="422"/>
      <c r="AE56" s="422"/>
      <c r="AF56" s="422"/>
      <c r="AH56" s="409"/>
      <c r="AI56" s="409"/>
      <c r="AJ56" s="409"/>
      <c r="AK56" s="409"/>
      <c r="AL56" s="409"/>
      <c r="AM56" s="409"/>
      <c r="AN56" s="37"/>
      <c r="AO56" s="410"/>
      <c r="AP56" s="410"/>
      <c r="AQ56" s="410"/>
    </row>
    <row r="57" spans="1:43" s="10" customFormat="1" ht="15" outlineLevel="1">
      <c r="A57" s="37">
        <v>211</v>
      </c>
      <c r="B57" s="37"/>
      <c r="C57" s="43" t="s">
        <v>82</v>
      </c>
      <c r="D57" s="77"/>
      <c r="E57" s="37"/>
      <c r="F57" s="43"/>
      <c r="G57" s="37"/>
      <c r="H57" s="37"/>
      <c r="I57" s="37"/>
      <c r="J57" s="37"/>
      <c r="K57" s="37"/>
      <c r="L57" s="37"/>
      <c r="M57" s="37"/>
      <c r="N57" s="37"/>
      <c r="O57" s="37"/>
      <c r="P57" s="37"/>
      <c r="Q57" s="37"/>
      <c r="R57" s="419"/>
      <c r="S57" s="419"/>
      <c r="T57" s="419"/>
      <c r="U57" s="419"/>
      <c r="V57" s="419"/>
      <c r="W57" s="419"/>
      <c r="X57" s="419"/>
      <c r="Y57" s="37"/>
      <c r="Z57" s="419"/>
      <c r="AA57" s="419"/>
      <c r="AB57" s="419"/>
      <c r="AC57" s="419"/>
      <c r="AD57" s="419"/>
      <c r="AE57" s="419"/>
      <c r="AF57" s="419"/>
      <c r="AH57" s="413"/>
      <c r="AI57" s="409"/>
      <c r="AJ57" s="409"/>
      <c r="AK57" s="409"/>
      <c r="AL57" s="409"/>
      <c r="AM57" s="409"/>
      <c r="AN57" s="37"/>
      <c r="AO57" s="414"/>
      <c r="AP57" s="410"/>
      <c r="AQ57" s="410"/>
    </row>
    <row r="58" spans="1:43" s="10" customFormat="1" ht="15" outlineLevel="1">
      <c r="A58" s="81">
        <v>212</v>
      </c>
      <c r="B58" s="37"/>
      <c r="C58" s="79" t="s">
        <v>79</v>
      </c>
      <c r="D58" s="80"/>
      <c r="E58" s="37"/>
      <c r="F58" s="79"/>
      <c r="G58" s="37"/>
      <c r="H58" s="37"/>
      <c r="I58" s="37"/>
      <c r="J58" s="37"/>
      <c r="K58" s="37"/>
      <c r="L58" s="37"/>
      <c r="M58" s="37"/>
      <c r="N58" s="37"/>
      <c r="O58" s="37"/>
      <c r="P58" s="37"/>
      <c r="Q58" s="37"/>
      <c r="R58" s="426"/>
      <c r="S58" s="426"/>
      <c r="T58" s="426"/>
      <c r="U58" s="426"/>
      <c r="V58" s="426"/>
      <c r="W58" s="426"/>
      <c r="X58" s="426"/>
      <c r="Y58" s="37"/>
      <c r="Z58" s="426"/>
      <c r="AA58" s="426"/>
      <c r="AB58" s="426"/>
      <c r="AC58" s="426"/>
      <c r="AD58" s="426"/>
      <c r="AE58" s="426"/>
      <c r="AF58" s="426"/>
      <c r="AH58" s="420"/>
      <c r="AI58" s="409"/>
      <c r="AJ58" s="409"/>
      <c r="AK58" s="409"/>
      <c r="AL58" s="409"/>
      <c r="AM58" s="409"/>
      <c r="AN58" s="37"/>
      <c r="AO58" s="421"/>
      <c r="AP58" s="410"/>
      <c r="AQ58" s="410"/>
    </row>
    <row r="59" spans="1:43" s="10" customFormat="1" ht="15" outlineLevel="1">
      <c r="A59" s="81">
        <v>213</v>
      </c>
      <c r="B59" s="37"/>
      <c r="C59" s="79" t="s">
        <v>78</v>
      </c>
      <c r="D59" s="80"/>
      <c r="E59" s="37"/>
      <c r="F59" s="79"/>
      <c r="G59" s="37"/>
      <c r="H59" s="37"/>
      <c r="I59" s="37"/>
      <c r="J59" s="37"/>
      <c r="K59" s="37"/>
      <c r="L59" s="37"/>
      <c r="M59" s="37"/>
      <c r="N59" s="37"/>
      <c r="O59" s="37"/>
      <c r="P59" s="37"/>
      <c r="Q59" s="37"/>
      <c r="R59" s="426"/>
      <c r="S59" s="426"/>
      <c r="T59" s="426"/>
      <c r="U59" s="426"/>
      <c r="V59" s="426"/>
      <c r="W59" s="426"/>
      <c r="X59" s="426"/>
      <c r="Y59" s="37"/>
      <c r="Z59" s="426"/>
      <c r="AA59" s="426"/>
      <c r="AB59" s="426"/>
      <c r="AC59" s="426"/>
      <c r="AD59" s="426"/>
      <c r="AE59" s="426"/>
      <c r="AF59" s="426"/>
      <c r="AH59" s="420"/>
      <c r="AI59" s="409"/>
      <c r="AJ59" s="409"/>
      <c r="AK59" s="409"/>
      <c r="AL59" s="409"/>
      <c r="AM59" s="409"/>
      <c r="AN59" s="37"/>
      <c r="AO59" s="421"/>
      <c r="AP59" s="410"/>
      <c r="AQ59" s="410"/>
    </row>
    <row r="60" spans="1:43" s="10" customFormat="1" ht="15" outlineLevel="1">
      <c r="A60" s="37">
        <v>214</v>
      </c>
      <c r="B60" s="37"/>
      <c r="C60" s="43" t="s">
        <v>81</v>
      </c>
      <c r="D60" s="77"/>
      <c r="E60" s="37"/>
      <c r="F60" s="43"/>
      <c r="G60" s="37"/>
      <c r="H60" s="37"/>
      <c r="I60" s="37"/>
      <c r="J60" s="37"/>
      <c r="K60" s="37"/>
      <c r="L60" s="37"/>
      <c r="M60" s="37"/>
      <c r="N60" s="37"/>
      <c r="O60" s="37"/>
      <c r="P60" s="37"/>
      <c r="Q60" s="37"/>
      <c r="R60" s="419"/>
      <c r="S60" s="419"/>
      <c r="T60" s="419"/>
      <c r="U60" s="419"/>
      <c r="V60" s="419"/>
      <c r="W60" s="419"/>
      <c r="X60" s="419"/>
      <c r="Y60" s="37"/>
      <c r="Z60" s="419"/>
      <c r="AA60" s="419"/>
      <c r="AB60" s="419"/>
      <c r="AC60" s="419"/>
      <c r="AD60" s="419"/>
      <c r="AE60" s="419"/>
      <c r="AF60" s="419"/>
      <c r="AH60" s="413"/>
      <c r="AI60" s="409"/>
      <c r="AJ60" s="409"/>
      <c r="AK60" s="409"/>
      <c r="AL60" s="409"/>
      <c r="AM60" s="409"/>
      <c r="AN60" s="37"/>
      <c r="AO60" s="414"/>
      <c r="AP60" s="410"/>
      <c r="AQ60" s="410"/>
    </row>
    <row r="61" spans="1:43" s="10" customFormat="1" ht="15" outlineLevel="1">
      <c r="A61" s="81">
        <v>215</v>
      </c>
      <c r="B61" s="37"/>
      <c r="C61" s="79" t="s">
        <v>79</v>
      </c>
      <c r="D61" s="80"/>
      <c r="E61" s="37"/>
      <c r="F61" s="79"/>
      <c r="G61" s="37"/>
      <c r="H61" s="37"/>
      <c r="I61" s="37"/>
      <c r="J61" s="37"/>
      <c r="K61" s="37"/>
      <c r="L61" s="37"/>
      <c r="M61" s="37"/>
      <c r="N61" s="37"/>
      <c r="O61" s="37"/>
      <c r="P61" s="37"/>
      <c r="Q61" s="37"/>
      <c r="R61" s="426"/>
      <c r="S61" s="426"/>
      <c r="T61" s="426"/>
      <c r="U61" s="426"/>
      <c r="V61" s="426"/>
      <c r="W61" s="426"/>
      <c r="X61" s="426"/>
      <c r="Y61" s="37"/>
      <c r="Z61" s="426"/>
      <c r="AA61" s="426"/>
      <c r="AB61" s="426"/>
      <c r="AC61" s="426"/>
      <c r="AD61" s="426"/>
      <c r="AE61" s="426"/>
      <c r="AF61" s="426"/>
      <c r="AH61" s="420"/>
      <c r="AI61" s="409"/>
      <c r="AJ61" s="409"/>
      <c r="AK61" s="409"/>
      <c r="AL61" s="409"/>
      <c r="AM61" s="409"/>
      <c r="AN61" s="37"/>
      <c r="AO61" s="421"/>
      <c r="AP61" s="410"/>
      <c r="AQ61" s="410"/>
    </row>
    <row r="62" spans="1:43" s="10" customFormat="1" ht="15" outlineLevel="1">
      <c r="A62" s="81">
        <v>216</v>
      </c>
      <c r="B62" s="37"/>
      <c r="C62" s="79" t="s">
        <v>78</v>
      </c>
      <c r="D62" s="80"/>
      <c r="E62" s="37"/>
      <c r="F62" s="79"/>
      <c r="G62" s="37"/>
      <c r="H62" s="37"/>
      <c r="I62" s="37"/>
      <c r="J62" s="37"/>
      <c r="K62" s="37"/>
      <c r="L62" s="37"/>
      <c r="M62" s="37"/>
      <c r="N62" s="37"/>
      <c r="O62" s="37"/>
      <c r="P62" s="37"/>
      <c r="Q62" s="37"/>
      <c r="R62" s="426"/>
      <c r="S62" s="426"/>
      <c r="T62" s="426"/>
      <c r="U62" s="426"/>
      <c r="V62" s="426"/>
      <c r="W62" s="426"/>
      <c r="X62" s="426"/>
      <c r="Y62" s="37"/>
      <c r="Z62" s="426"/>
      <c r="AA62" s="426"/>
      <c r="AB62" s="426"/>
      <c r="AC62" s="426"/>
      <c r="AD62" s="426"/>
      <c r="AE62" s="426"/>
      <c r="AF62" s="426"/>
      <c r="AH62" s="420"/>
      <c r="AI62" s="409"/>
      <c r="AJ62" s="409"/>
      <c r="AK62" s="409"/>
      <c r="AL62" s="409"/>
      <c r="AM62" s="409"/>
      <c r="AN62" s="37"/>
      <c r="AO62" s="421"/>
      <c r="AP62" s="410"/>
      <c r="AQ62" s="410"/>
    </row>
    <row r="63" spans="1:43" s="10" customFormat="1" ht="15" outlineLevel="1">
      <c r="A63" s="37">
        <v>217</v>
      </c>
      <c r="B63" s="37"/>
      <c r="C63" s="43" t="s">
        <v>80</v>
      </c>
      <c r="D63" s="77"/>
      <c r="E63" s="37"/>
      <c r="F63" s="43"/>
      <c r="G63" s="37"/>
      <c r="H63" s="37"/>
      <c r="I63" s="37"/>
      <c r="J63" s="37"/>
      <c r="K63" s="37"/>
      <c r="L63" s="37"/>
      <c r="M63" s="37"/>
      <c r="N63" s="37"/>
      <c r="O63" s="37"/>
      <c r="P63" s="37"/>
      <c r="Q63" s="37"/>
      <c r="R63" s="419"/>
      <c r="S63" s="419"/>
      <c r="T63" s="419"/>
      <c r="U63" s="419"/>
      <c r="V63" s="419"/>
      <c r="W63" s="419"/>
      <c r="X63" s="419"/>
      <c r="Y63" s="37"/>
      <c r="Z63" s="419"/>
      <c r="AA63" s="419"/>
      <c r="AB63" s="419"/>
      <c r="AC63" s="419"/>
      <c r="AD63" s="419"/>
      <c r="AE63" s="419"/>
      <c r="AF63" s="419"/>
      <c r="AH63" s="413"/>
      <c r="AI63" s="409"/>
      <c r="AJ63" s="409"/>
      <c r="AK63" s="409"/>
      <c r="AL63" s="409"/>
      <c r="AM63" s="409"/>
      <c r="AN63" s="37"/>
      <c r="AO63" s="414"/>
      <c r="AP63" s="410"/>
      <c r="AQ63" s="410"/>
    </row>
    <row r="64" spans="1:43" s="10" customFormat="1" ht="15" outlineLevel="1">
      <c r="A64" s="81">
        <v>218</v>
      </c>
      <c r="B64" s="37"/>
      <c r="C64" s="79" t="s">
        <v>79</v>
      </c>
      <c r="D64" s="80"/>
      <c r="E64" s="37"/>
      <c r="F64" s="79"/>
      <c r="G64" s="37"/>
      <c r="H64" s="37"/>
      <c r="I64" s="37"/>
      <c r="J64" s="37"/>
      <c r="K64" s="37"/>
      <c r="L64" s="37"/>
      <c r="M64" s="37"/>
      <c r="N64" s="37"/>
      <c r="O64" s="37"/>
      <c r="P64" s="37"/>
      <c r="Q64" s="37"/>
      <c r="R64" s="426"/>
      <c r="S64" s="426"/>
      <c r="T64" s="426"/>
      <c r="U64" s="426"/>
      <c r="V64" s="426"/>
      <c r="W64" s="426"/>
      <c r="X64" s="426"/>
      <c r="Y64" s="37"/>
      <c r="Z64" s="426"/>
      <c r="AA64" s="426"/>
      <c r="AB64" s="426"/>
      <c r="AC64" s="426"/>
      <c r="AD64" s="426"/>
      <c r="AE64" s="426"/>
      <c r="AF64" s="426"/>
      <c r="AH64" s="420"/>
      <c r="AI64" s="409"/>
      <c r="AJ64" s="409"/>
      <c r="AK64" s="409"/>
      <c r="AL64" s="409"/>
      <c r="AM64" s="409"/>
      <c r="AN64" s="37"/>
      <c r="AO64" s="421"/>
      <c r="AP64" s="410"/>
      <c r="AQ64" s="410"/>
    </row>
    <row r="65" spans="1:43" s="10" customFormat="1" ht="15" outlineLevel="1">
      <c r="A65" s="81">
        <v>219</v>
      </c>
      <c r="B65" s="37"/>
      <c r="C65" s="79" t="s">
        <v>78</v>
      </c>
      <c r="D65" s="80"/>
      <c r="E65" s="37"/>
      <c r="F65" s="79"/>
      <c r="G65" s="37"/>
      <c r="H65" s="37"/>
      <c r="I65" s="37"/>
      <c r="J65" s="37"/>
      <c r="K65" s="37"/>
      <c r="L65" s="37"/>
      <c r="M65" s="37"/>
      <c r="N65" s="37"/>
      <c r="O65" s="37"/>
      <c r="P65" s="37"/>
      <c r="Q65" s="37"/>
      <c r="R65" s="419"/>
      <c r="S65" s="419"/>
      <c r="T65" s="419"/>
      <c r="U65" s="419"/>
      <c r="V65" s="419"/>
      <c r="W65" s="419"/>
      <c r="X65" s="419"/>
      <c r="Y65" s="37"/>
      <c r="Z65" s="426"/>
      <c r="AA65" s="426"/>
      <c r="AB65" s="426"/>
      <c r="AC65" s="426"/>
      <c r="AD65" s="426"/>
      <c r="AE65" s="426"/>
      <c r="AF65" s="426"/>
      <c r="AH65" s="420"/>
      <c r="AI65" s="409"/>
      <c r="AJ65" s="409"/>
      <c r="AK65" s="409"/>
      <c r="AL65" s="409"/>
      <c r="AM65" s="409"/>
      <c r="AN65" s="37"/>
      <c r="AO65" s="421"/>
      <c r="AP65" s="410"/>
      <c r="AQ65" s="410"/>
    </row>
    <row r="66" spans="1:43" s="10" customFormat="1" ht="15" outlineLevel="1">
      <c r="A66" s="37"/>
      <c r="B66" s="37"/>
      <c r="C66" s="77"/>
      <c r="D66" s="77"/>
      <c r="E66" s="37"/>
      <c r="F66" s="43"/>
      <c r="G66" s="37"/>
      <c r="H66" s="37"/>
      <c r="I66" s="37"/>
      <c r="J66" s="37"/>
      <c r="K66" s="37"/>
      <c r="L66" s="37"/>
      <c r="M66" s="37"/>
      <c r="N66" s="37"/>
      <c r="O66" s="37"/>
      <c r="P66" s="37"/>
      <c r="Q66" s="37"/>
      <c r="R66" s="419"/>
      <c r="S66" s="419"/>
      <c r="T66" s="419"/>
      <c r="U66" s="419"/>
      <c r="V66" s="419"/>
      <c r="W66" s="419"/>
      <c r="X66" s="419"/>
      <c r="Y66" s="37"/>
      <c r="Z66" s="419"/>
      <c r="AA66" s="419"/>
      <c r="AB66" s="419"/>
      <c r="AC66" s="419"/>
      <c r="AD66" s="419"/>
      <c r="AE66" s="419"/>
      <c r="AF66" s="419"/>
      <c r="AH66" s="413"/>
      <c r="AI66" s="409"/>
      <c r="AJ66" s="409"/>
      <c r="AK66" s="409"/>
      <c r="AL66" s="409"/>
      <c r="AM66" s="409"/>
      <c r="AN66" s="37"/>
      <c r="AO66" s="414"/>
      <c r="AP66" s="410"/>
      <c r="AQ66" s="410"/>
    </row>
    <row r="67" spans="1:43" s="10" customFormat="1" ht="15" outlineLevel="1">
      <c r="A67" s="38">
        <v>220</v>
      </c>
      <c r="B67" s="61" t="s">
        <v>77</v>
      </c>
      <c r="C67" s="78"/>
      <c r="D67" s="78"/>
      <c r="E67" s="37"/>
      <c r="F67" s="61"/>
      <c r="G67" s="37"/>
      <c r="H67" s="37"/>
      <c r="I67" s="37"/>
      <c r="J67" s="37"/>
      <c r="K67" s="37"/>
      <c r="L67" s="37"/>
      <c r="M67" s="37"/>
      <c r="N67" s="37"/>
      <c r="O67" s="37"/>
      <c r="P67" s="37"/>
      <c r="Q67" s="37"/>
      <c r="R67" s="422"/>
      <c r="S67" s="422"/>
      <c r="T67" s="422"/>
      <c r="U67" s="422"/>
      <c r="V67" s="422"/>
      <c r="W67" s="422"/>
      <c r="X67" s="422"/>
      <c r="Y67" s="37"/>
      <c r="Z67" s="422"/>
      <c r="AA67" s="422"/>
      <c r="AB67" s="422"/>
      <c r="AC67" s="422"/>
      <c r="AD67" s="422"/>
      <c r="AE67" s="422"/>
      <c r="AF67" s="422"/>
      <c r="AH67" s="409"/>
      <c r="AI67" s="409"/>
      <c r="AJ67" s="409"/>
      <c r="AK67" s="409"/>
      <c r="AL67" s="409"/>
      <c r="AM67" s="409"/>
      <c r="AN67" s="37"/>
      <c r="AO67" s="410"/>
      <c r="AP67" s="410"/>
      <c r="AQ67" s="410"/>
    </row>
    <row r="68" spans="1:43" s="10" customFormat="1" ht="15" outlineLevel="1">
      <c r="A68" s="37">
        <v>221</v>
      </c>
      <c r="B68" s="37"/>
      <c r="C68" s="43" t="s">
        <v>76</v>
      </c>
      <c r="D68" s="77"/>
      <c r="E68" s="37"/>
      <c r="F68" s="43"/>
      <c r="G68" s="37"/>
      <c r="H68" s="37"/>
      <c r="I68" s="37"/>
      <c r="J68" s="37"/>
      <c r="K68" s="37"/>
      <c r="L68" s="37"/>
      <c r="M68" s="37"/>
      <c r="N68" s="37"/>
      <c r="O68" s="37"/>
      <c r="P68" s="37"/>
      <c r="Q68" s="37"/>
      <c r="R68" s="419"/>
      <c r="S68" s="419"/>
      <c r="T68" s="419"/>
      <c r="U68" s="419"/>
      <c r="V68" s="419"/>
      <c r="W68" s="419"/>
      <c r="X68" s="419"/>
      <c r="Y68" s="37"/>
      <c r="Z68" s="419"/>
      <c r="AA68" s="419"/>
      <c r="AB68" s="419"/>
      <c r="AC68" s="419"/>
      <c r="AD68" s="419"/>
      <c r="AE68" s="419"/>
      <c r="AF68" s="419"/>
      <c r="AH68" s="413"/>
      <c r="AI68" s="409"/>
      <c r="AJ68" s="409"/>
      <c r="AK68" s="409"/>
      <c r="AL68" s="409"/>
      <c r="AM68" s="409"/>
      <c r="AN68" s="37"/>
      <c r="AO68" s="414"/>
      <c r="AP68" s="410"/>
      <c r="AQ68" s="410"/>
    </row>
    <row r="69" spans="1:43" s="10" customFormat="1" ht="15" outlineLevel="1">
      <c r="A69" s="37">
        <v>222</v>
      </c>
      <c r="B69" s="37"/>
      <c r="C69" s="43" t="s">
        <v>75</v>
      </c>
      <c r="D69" s="77"/>
      <c r="E69" s="37"/>
      <c r="F69" s="43"/>
      <c r="G69" s="37"/>
      <c r="H69" s="37"/>
      <c r="I69" s="37"/>
      <c r="J69" s="37"/>
      <c r="K69" s="37"/>
      <c r="L69" s="37"/>
      <c r="M69" s="37"/>
      <c r="N69" s="37"/>
      <c r="O69" s="37"/>
      <c r="P69" s="37"/>
      <c r="Q69" s="37"/>
      <c r="R69" s="419"/>
      <c r="S69" s="419"/>
      <c r="T69" s="419"/>
      <c r="U69" s="419"/>
      <c r="V69" s="419"/>
      <c r="W69" s="419"/>
      <c r="X69" s="419"/>
      <c r="Y69" s="37"/>
      <c r="Z69" s="419"/>
      <c r="AA69" s="419"/>
      <c r="AB69" s="419"/>
      <c r="AC69" s="419"/>
      <c r="AD69" s="419"/>
      <c r="AE69" s="419"/>
      <c r="AF69" s="419"/>
      <c r="AH69" s="413"/>
      <c r="AI69" s="409"/>
      <c r="AJ69" s="409"/>
      <c r="AK69" s="409"/>
      <c r="AL69" s="409"/>
      <c r="AM69" s="409"/>
      <c r="AN69" s="37"/>
      <c r="AO69" s="414"/>
      <c r="AP69" s="410"/>
      <c r="AQ69" s="410"/>
    </row>
    <row r="70" spans="1:43" s="10" customFormat="1" ht="15" outlineLevel="1">
      <c r="A70" s="37">
        <v>228</v>
      </c>
      <c r="B70" s="37"/>
      <c r="C70" s="43" t="s">
        <v>74</v>
      </c>
      <c r="D70" s="77"/>
      <c r="E70" s="37"/>
      <c r="F70" s="43"/>
      <c r="G70" s="37"/>
      <c r="H70" s="37"/>
      <c r="I70" s="37"/>
      <c r="J70" s="37"/>
      <c r="K70" s="37"/>
      <c r="L70" s="37"/>
      <c r="M70" s="37"/>
      <c r="N70" s="37"/>
      <c r="O70" s="37"/>
      <c r="P70" s="37"/>
      <c r="Q70" s="37"/>
      <c r="R70" s="419"/>
      <c r="S70" s="419"/>
      <c r="T70" s="419"/>
      <c r="U70" s="419"/>
      <c r="V70" s="419"/>
      <c r="W70" s="419"/>
      <c r="X70" s="419"/>
      <c r="Y70" s="37"/>
      <c r="Z70" s="419"/>
      <c r="AA70" s="419"/>
      <c r="AB70" s="419"/>
      <c r="AC70" s="419"/>
      <c r="AD70" s="419"/>
      <c r="AE70" s="419"/>
      <c r="AF70" s="419"/>
      <c r="AH70" s="413"/>
      <c r="AI70" s="409"/>
      <c r="AJ70" s="409"/>
      <c r="AK70" s="409"/>
      <c r="AL70" s="409"/>
      <c r="AM70" s="409"/>
      <c r="AN70" s="37"/>
      <c r="AO70" s="414"/>
      <c r="AP70" s="410"/>
      <c r="AQ70" s="410"/>
    </row>
    <row r="71" spans="1:43" s="10" customFormat="1" ht="15" outlineLevel="1">
      <c r="A71" s="37">
        <v>229</v>
      </c>
      <c r="B71" s="37"/>
      <c r="C71" s="43" t="s">
        <v>73</v>
      </c>
      <c r="D71" s="77"/>
      <c r="E71" s="37"/>
      <c r="F71" s="43"/>
      <c r="G71" s="37"/>
      <c r="H71" s="37"/>
      <c r="I71" s="37"/>
      <c r="J71" s="37"/>
      <c r="K71" s="37"/>
      <c r="L71" s="37"/>
      <c r="M71" s="37"/>
      <c r="N71" s="37"/>
      <c r="O71" s="37"/>
      <c r="P71" s="37"/>
      <c r="Q71" s="37"/>
      <c r="R71" s="419"/>
      <c r="S71" s="419"/>
      <c r="T71" s="419"/>
      <c r="U71" s="419"/>
      <c r="V71" s="419"/>
      <c r="W71" s="419"/>
      <c r="X71" s="419"/>
      <c r="Y71" s="37"/>
      <c r="Z71" s="419"/>
      <c r="AA71" s="419"/>
      <c r="AB71" s="419"/>
      <c r="AC71" s="419"/>
      <c r="AD71" s="419"/>
      <c r="AE71" s="419"/>
      <c r="AF71" s="419"/>
      <c r="AH71" s="413"/>
      <c r="AI71" s="409"/>
      <c r="AJ71" s="409"/>
      <c r="AK71" s="409"/>
      <c r="AL71" s="409"/>
      <c r="AM71" s="409"/>
      <c r="AN71" s="37"/>
      <c r="AO71" s="414"/>
      <c r="AP71" s="410"/>
      <c r="AQ71" s="410"/>
    </row>
    <row r="72" spans="1:43" s="10" customFormat="1" ht="15" outlineLevel="1">
      <c r="A72" s="37"/>
      <c r="B72" s="37"/>
      <c r="C72" s="77"/>
      <c r="D72" s="77"/>
      <c r="E72" s="37"/>
      <c r="F72" s="43"/>
      <c r="G72" s="37"/>
      <c r="H72" s="37"/>
      <c r="I72" s="37"/>
      <c r="J72" s="37"/>
      <c r="K72" s="37"/>
      <c r="L72" s="37"/>
      <c r="M72" s="37"/>
      <c r="N72" s="37"/>
      <c r="O72" s="37"/>
      <c r="P72" s="37"/>
      <c r="Q72" s="37"/>
      <c r="R72" s="419"/>
      <c r="S72" s="419"/>
      <c r="T72" s="419"/>
      <c r="U72" s="419"/>
      <c r="V72" s="419"/>
      <c r="W72" s="419"/>
      <c r="X72" s="419"/>
      <c r="Y72" s="37"/>
      <c r="Z72" s="419"/>
      <c r="AA72" s="419"/>
      <c r="AB72" s="419"/>
      <c r="AC72" s="419"/>
      <c r="AD72" s="419"/>
      <c r="AE72" s="419"/>
      <c r="AF72" s="419"/>
      <c r="AH72" s="413"/>
      <c r="AI72" s="409"/>
      <c r="AJ72" s="409"/>
      <c r="AK72" s="409"/>
      <c r="AL72" s="409"/>
      <c r="AM72" s="409"/>
      <c r="AN72" s="37"/>
      <c r="AO72" s="414"/>
      <c r="AP72" s="410"/>
      <c r="AQ72" s="410"/>
    </row>
    <row r="73" spans="1:43" s="10" customFormat="1" ht="15" outlineLevel="1">
      <c r="A73" s="38">
        <v>230</v>
      </c>
      <c r="B73" s="61" t="s">
        <v>72</v>
      </c>
      <c r="C73" s="78"/>
      <c r="D73" s="78"/>
      <c r="E73" s="37"/>
      <c r="F73" s="61"/>
      <c r="G73" s="37"/>
      <c r="H73" s="37"/>
      <c r="I73" s="37"/>
      <c r="J73" s="37"/>
      <c r="K73" s="37"/>
      <c r="L73" s="37"/>
      <c r="M73" s="37"/>
      <c r="N73" s="37"/>
      <c r="O73" s="37"/>
      <c r="P73" s="37"/>
      <c r="Q73" s="37"/>
      <c r="R73" s="422"/>
      <c r="S73" s="422"/>
      <c r="T73" s="422"/>
      <c r="U73" s="422"/>
      <c r="V73" s="422"/>
      <c r="W73" s="422"/>
      <c r="X73" s="422"/>
      <c r="Y73" s="37"/>
      <c r="Z73" s="422"/>
      <c r="AA73" s="422"/>
      <c r="AB73" s="422"/>
      <c r="AC73" s="422"/>
      <c r="AD73" s="422"/>
      <c r="AE73" s="422"/>
      <c r="AF73" s="422"/>
      <c r="AH73" s="409"/>
      <c r="AI73" s="409"/>
      <c r="AJ73" s="409"/>
      <c r="AK73" s="409"/>
      <c r="AL73" s="409"/>
      <c r="AM73" s="409"/>
      <c r="AN73" s="37"/>
      <c r="AO73" s="410"/>
      <c r="AP73" s="410"/>
      <c r="AQ73" s="410"/>
    </row>
    <row r="74" spans="1:43" s="10" customFormat="1" ht="15" outlineLevel="1">
      <c r="A74" s="37"/>
      <c r="B74" s="37"/>
      <c r="C74" s="77"/>
      <c r="D74" s="77"/>
      <c r="E74" s="37"/>
      <c r="F74" s="43"/>
      <c r="G74" s="37"/>
      <c r="H74" s="37"/>
      <c r="I74" s="37"/>
      <c r="J74" s="37"/>
      <c r="K74" s="37"/>
      <c r="L74" s="37"/>
      <c r="M74" s="37"/>
      <c r="N74" s="37"/>
      <c r="O74" s="37"/>
      <c r="P74" s="37"/>
      <c r="Q74" s="37"/>
      <c r="R74" s="419"/>
      <c r="S74" s="419"/>
      <c r="T74" s="419"/>
      <c r="U74" s="419"/>
      <c r="V74" s="419"/>
      <c r="W74" s="419"/>
      <c r="X74" s="419"/>
      <c r="Y74" s="37"/>
      <c r="Z74" s="419"/>
      <c r="AA74" s="419"/>
      <c r="AB74" s="419"/>
      <c r="AC74" s="419"/>
      <c r="AD74" s="419"/>
      <c r="AE74" s="419"/>
      <c r="AF74" s="419"/>
      <c r="AH74" s="413"/>
      <c r="AI74" s="409"/>
      <c r="AJ74" s="409"/>
      <c r="AK74" s="409"/>
      <c r="AL74" s="409"/>
      <c r="AM74" s="409"/>
      <c r="AN74" s="37"/>
      <c r="AO74" s="414"/>
      <c r="AP74" s="410"/>
      <c r="AQ74" s="410"/>
    </row>
    <row r="75" spans="1:43" s="10" customFormat="1" ht="15" outlineLevel="1">
      <c r="A75" s="38">
        <v>240</v>
      </c>
      <c r="B75" s="61" t="s">
        <v>71</v>
      </c>
      <c r="C75" s="78"/>
      <c r="D75" s="78"/>
      <c r="E75" s="37"/>
      <c r="F75" s="61"/>
      <c r="G75" s="37"/>
      <c r="H75" s="37"/>
      <c r="I75" s="37"/>
      <c r="J75" s="37"/>
      <c r="K75" s="37"/>
      <c r="L75" s="37"/>
      <c r="M75" s="37"/>
      <c r="N75" s="37"/>
      <c r="O75" s="37"/>
      <c r="P75" s="37"/>
      <c r="Q75" s="37"/>
      <c r="R75" s="422"/>
      <c r="S75" s="422"/>
      <c r="T75" s="422"/>
      <c r="U75" s="422"/>
      <c r="V75" s="422"/>
      <c r="W75" s="422"/>
      <c r="X75" s="422"/>
      <c r="Y75" s="37"/>
      <c r="Z75" s="422"/>
      <c r="AA75" s="422"/>
      <c r="AB75" s="422"/>
      <c r="AC75" s="422"/>
      <c r="AD75" s="422"/>
      <c r="AE75" s="422"/>
      <c r="AF75" s="422"/>
      <c r="AH75" s="409"/>
      <c r="AI75" s="409"/>
      <c r="AJ75" s="409"/>
      <c r="AK75" s="409"/>
      <c r="AL75" s="409"/>
      <c r="AM75" s="409"/>
      <c r="AN75" s="37"/>
      <c r="AO75" s="410"/>
      <c r="AP75" s="410"/>
      <c r="AQ75" s="410"/>
    </row>
    <row r="76" spans="1:43" s="10" customFormat="1" ht="15" outlineLevel="1">
      <c r="A76" s="37"/>
      <c r="B76" s="37"/>
      <c r="C76" s="77"/>
      <c r="D76" s="77"/>
      <c r="E76" s="37"/>
      <c r="F76" s="43"/>
      <c r="G76" s="37"/>
      <c r="H76" s="37"/>
      <c r="I76" s="37"/>
      <c r="J76" s="37"/>
      <c r="K76" s="37"/>
      <c r="L76" s="37"/>
      <c r="M76" s="37"/>
      <c r="N76" s="37"/>
      <c r="O76" s="37"/>
      <c r="P76" s="37"/>
      <c r="Q76" s="37"/>
      <c r="R76" s="419"/>
      <c r="S76" s="419"/>
      <c r="T76" s="419"/>
      <c r="U76" s="419"/>
      <c r="V76" s="419"/>
      <c r="W76" s="419"/>
      <c r="X76" s="419"/>
      <c r="Y76" s="37"/>
      <c r="Z76" s="419"/>
      <c r="AA76" s="419"/>
      <c r="AB76" s="419"/>
      <c r="AC76" s="419"/>
      <c r="AD76" s="419"/>
      <c r="AE76" s="419"/>
      <c r="AF76" s="419"/>
      <c r="AH76" s="413"/>
      <c r="AI76" s="409"/>
      <c r="AJ76" s="409"/>
      <c r="AK76" s="409"/>
      <c r="AL76" s="409"/>
      <c r="AM76" s="409"/>
      <c r="AN76" s="37"/>
      <c r="AO76" s="414"/>
      <c r="AP76" s="410"/>
      <c r="AQ76" s="410"/>
    </row>
    <row r="77" spans="1:43" s="10" customFormat="1" ht="15" outlineLevel="1">
      <c r="A77" s="38">
        <v>241</v>
      </c>
      <c r="B77" s="61" t="s">
        <v>70</v>
      </c>
      <c r="C77" s="78"/>
      <c r="D77" s="78"/>
      <c r="E77" s="37"/>
      <c r="F77" s="61"/>
      <c r="G77" s="37"/>
      <c r="H77" s="37"/>
      <c r="I77" s="37"/>
      <c r="J77" s="37"/>
      <c r="K77" s="37"/>
      <c r="L77" s="37"/>
      <c r="M77" s="37"/>
      <c r="N77" s="37"/>
      <c r="O77" s="37"/>
      <c r="P77" s="37"/>
      <c r="Q77" s="37"/>
      <c r="R77" s="422"/>
      <c r="S77" s="422"/>
      <c r="T77" s="422"/>
      <c r="U77" s="422"/>
      <c r="V77" s="422"/>
      <c r="W77" s="422"/>
      <c r="X77" s="422"/>
      <c r="Y77" s="37"/>
      <c r="Z77" s="422"/>
      <c r="AA77" s="422"/>
      <c r="AB77" s="422"/>
      <c r="AC77" s="422"/>
      <c r="AD77" s="422"/>
      <c r="AE77" s="422"/>
      <c r="AF77" s="422"/>
      <c r="AH77" s="409"/>
      <c r="AI77" s="409"/>
      <c r="AJ77" s="409"/>
      <c r="AK77" s="409"/>
      <c r="AL77" s="409"/>
      <c r="AM77" s="409"/>
      <c r="AN77" s="37"/>
      <c r="AO77" s="410"/>
      <c r="AP77" s="410"/>
      <c r="AQ77" s="410"/>
    </row>
    <row r="78" spans="1:43" s="10" customFormat="1" ht="15" outlineLevel="1">
      <c r="A78" s="37"/>
      <c r="B78" s="37"/>
      <c r="C78" s="77"/>
      <c r="D78" s="77"/>
      <c r="E78" s="37"/>
      <c r="F78" s="43"/>
      <c r="G78" s="37"/>
      <c r="H78" s="37"/>
      <c r="I78" s="37"/>
      <c r="J78" s="37"/>
      <c r="K78" s="37"/>
      <c r="L78" s="37"/>
      <c r="M78" s="37"/>
      <c r="N78" s="37"/>
      <c r="O78" s="37"/>
      <c r="P78" s="37"/>
      <c r="Q78" s="37"/>
      <c r="R78" s="419"/>
      <c r="S78" s="419"/>
      <c r="T78" s="419"/>
      <c r="U78" s="419"/>
      <c r="V78" s="419"/>
      <c r="W78" s="419"/>
      <c r="X78" s="419"/>
      <c r="Y78" s="37"/>
      <c r="Z78" s="419"/>
      <c r="AA78" s="419"/>
      <c r="AB78" s="419"/>
      <c r="AC78" s="419"/>
      <c r="AD78" s="419"/>
      <c r="AE78" s="419"/>
      <c r="AF78" s="419"/>
      <c r="AH78" s="413"/>
      <c r="AI78" s="413"/>
      <c r="AJ78" s="413"/>
      <c r="AK78" s="413"/>
      <c r="AL78" s="413"/>
      <c r="AM78" s="413"/>
      <c r="AN78" s="37"/>
      <c r="AO78" s="414"/>
      <c r="AP78" s="410"/>
      <c r="AQ78" s="410"/>
    </row>
    <row r="79" spans="1:43" s="10" customFormat="1" ht="15.75" outlineLevel="1" thickBot="1">
      <c r="A79" s="38">
        <v>250</v>
      </c>
      <c r="B79" s="67" t="s">
        <v>69</v>
      </c>
      <c r="C79" s="78"/>
      <c r="D79" s="78"/>
      <c r="E79" s="37"/>
      <c r="F79" s="61"/>
      <c r="G79" s="37"/>
      <c r="H79" s="37"/>
      <c r="I79" s="37"/>
      <c r="J79" s="37"/>
      <c r="K79" s="37"/>
      <c r="L79" s="37"/>
      <c r="M79" s="37"/>
      <c r="N79" s="37"/>
      <c r="O79" s="37"/>
      <c r="P79" s="37"/>
      <c r="Q79" s="37"/>
      <c r="R79" s="424"/>
      <c r="S79" s="424"/>
      <c r="T79" s="424"/>
      <c r="U79" s="424"/>
      <c r="V79" s="424"/>
      <c r="W79" s="424"/>
      <c r="X79" s="424"/>
      <c r="Y79" s="37"/>
      <c r="Z79" s="424"/>
      <c r="AA79" s="424"/>
      <c r="AB79" s="424"/>
      <c r="AC79" s="424"/>
      <c r="AD79" s="424"/>
      <c r="AE79" s="424"/>
      <c r="AF79" s="424"/>
      <c r="AH79" s="411"/>
      <c r="AI79" s="411"/>
      <c r="AJ79" s="411"/>
      <c r="AK79" s="411"/>
      <c r="AL79" s="411"/>
      <c r="AM79" s="411"/>
      <c r="AN79" s="37"/>
      <c r="AO79" s="412"/>
      <c r="AP79" s="412"/>
      <c r="AQ79" s="412"/>
    </row>
    <row r="80" spans="1:43" s="10" customFormat="1" ht="15.75" outlineLevel="1" thickTop="1">
      <c r="A80" s="37"/>
      <c r="B80" s="37"/>
      <c r="C80" s="37"/>
      <c r="D80" s="37"/>
      <c r="E80" s="37"/>
      <c r="F80" s="43"/>
      <c r="G80" s="37"/>
      <c r="H80" s="37"/>
      <c r="I80" s="37"/>
      <c r="J80" s="37"/>
      <c r="K80" s="37"/>
      <c r="L80" s="37"/>
      <c r="M80" s="37"/>
      <c r="N80" s="37"/>
      <c r="O80" s="37"/>
      <c r="P80" s="37"/>
      <c r="Q80" s="37"/>
      <c r="R80" s="37"/>
      <c r="S80" s="37"/>
      <c r="T80" s="43"/>
      <c r="U80" s="37"/>
      <c r="V80" s="37"/>
      <c r="W80" s="37"/>
      <c r="X80" s="37"/>
      <c r="Y80" s="37"/>
      <c r="Z80" s="37"/>
      <c r="AA80" s="43"/>
      <c r="AB80" s="37"/>
      <c r="AC80" s="37"/>
      <c r="AD80" s="37"/>
      <c r="AE80" s="37"/>
      <c r="AF80" s="37"/>
      <c r="AH80" s="37"/>
      <c r="AI80" s="43"/>
      <c r="AJ80" s="37"/>
      <c r="AK80" s="37"/>
      <c r="AL80" s="37"/>
      <c r="AM80" s="37"/>
      <c r="AN80" s="37"/>
      <c r="AO80" s="62"/>
      <c r="AP80" s="62"/>
      <c r="AQ80" s="62"/>
    </row>
    <row r="81" spans="1:43" s="10" customFormat="1" ht="15" outlineLevel="1">
      <c r="A81" s="37"/>
      <c r="B81" s="37"/>
      <c r="C81" s="37"/>
      <c r="D81" s="37"/>
      <c r="E81" s="37"/>
      <c r="F81" s="43"/>
      <c r="G81" s="37"/>
      <c r="H81" s="37"/>
      <c r="I81" s="37"/>
      <c r="J81" s="37"/>
      <c r="K81" s="37"/>
      <c r="L81" s="37"/>
      <c r="M81" s="37"/>
      <c r="N81" s="37"/>
      <c r="O81" s="37"/>
      <c r="P81" s="37"/>
      <c r="Q81" s="37"/>
      <c r="R81" s="37"/>
      <c r="S81" s="37"/>
      <c r="T81" s="43"/>
      <c r="U81" s="37"/>
      <c r="V81" s="37"/>
      <c r="W81" s="37"/>
      <c r="X81" s="37"/>
      <c r="Y81" s="37"/>
      <c r="Z81" s="37"/>
      <c r="AA81" s="43"/>
      <c r="AB81" s="37"/>
      <c r="AC81" s="37"/>
      <c r="AD81" s="37"/>
      <c r="AE81" s="37"/>
      <c r="AF81" s="37"/>
      <c r="AH81" s="37"/>
      <c r="AI81" s="43"/>
      <c r="AJ81" s="37"/>
      <c r="AK81" s="37"/>
      <c r="AL81" s="37"/>
      <c r="AM81" s="37"/>
      <c r="AN81" s="37"/>
      <c r="AO81" s="62"/>
      <c r="AP81" s="62"/>
      <c r="AQ81" s="62"/>
    </row>
    <row r="82" spans="1:43" s="10" customFormat="1" ht="15" outlineLevel="1">
      <c r="A82" s="67" t="s">
        <v>325</v>
      </c>
      <c r="B82" s="61" t="s">
        <v>68</v>
      </c>
      <c r="C82" s="37"/>
      <c r="D82" s="38"/>
      <c r="E82" s="37"/>
      <c r="F82" s="43"/>
      <c r="G82" s="37"/>
      <c r="H82" s="37"/>
      <c r="I82" s="37"/>
      <c r="J82" s="37"/>
      <c r="K82" s="37"/>
      <c r="L82" s="37"/>
      <c r="M82" s="37"/>
      <c r="N82" s="37"/>
      <c r="O82" s="37"/>
      <c r="P82" s="37"/>
      <c r="Q82" s="37"/>
      <c r="R82" s="418"/>
      <c r="S82" s="418"/>
      <c r="T82" s="418"/>
      <c r="U82" s="418"/>
      <c r="V82" s="418"/>
      <c r="W82" s="418"/>
      <c r="X82" s="418"/>
      <c r="Y82" s="37"/>
      <c r="Z82" s="418"/>
      <c r="AA82" s="418"/>
      <c r="AB82" s="418"/>
      <c r="AC82" s="418"/>
      <c r="AD82" s="418"/>
      <c r="AE82" s="418"/>
      <c r="AF82" s="418"/>
      <c r="AH82" s="418"/>
      <c r="AI82" s="418"/>
      <c r="AJ82" s="418"/>
      <c r="AK82" s="418"/>
      <c r="AL82" s="418"/>
      <c r="AM82" s="418"/>
      <c r="AN82" s="37"/>
      <c r="AO82" s="427"/>
      <c r="AP82" s="427"/>
      <c r="AQ82" s="427"/>
    </row>
    <row r="83" spans="1:43" s="10" customFormat="1" ht="15" outlineLevel="1">
      <c r="A83" s="37"/>
      <c r="B83" s="37"/>
      <c r="C83" s="77"/>
      <c r="D83" s="77"/>
      <c r="E83" s="37"/>
      <c r="F83" s="43"/>
      <c r="G83" s="37"/>
      <c r="H83" s="37"/>
      <c r="I83" s="37"/>
      <c r="J83" s="37"/>
      <c r="K83" s="37"/>
      <c r="L83" s="37"/>
      <c r="M83" s="37"/>
      <c r="N83" s="37"/>
      <c r="O83" s="37"/>
      <c r="P83" s="37"/>
      <c r="Q83" s="37"/>
      <c r="R83" s="419"/>
      <c r="S83" s="419"/>
      <c r="T83" s="419"/>
      <c r="U83" s="419"/>
      <c r="V83" s="419"/>
      <c r="W83" s="419"/>
      <c r="X83" s="419"/>
      <c r="Y83" s="37"/>
      <c r="Z83" s="419"/>
      <c r="AA83" s="419"/>
      <c r="AB83" s="419"/>
      <c r="AC83" s="419"/>
      <c r="AD83" s="419"/>
      <c r="AE83" s="419"/>
      <c r="AF83" s="419"/>
      <c r="AH83" s="413"/>
      <c r="AI83" s="413"/>
      <c r="AJ83" s="413"/>
      <c r="AK83" s="413"/>
      <c r="AL83" s="413"/>
      <c r="AM83" s="413"/>
      <c r="AN83" s="37"/>
      <c r="AO83" s="414"/>
      <c r="AP83" s="417"/>
      <c r="AQ83" s="417"/>
    </row>
    <row r="84" spans="1:43" s="10" customFormat="1" ht="15" outlineLevel="1">
      <c r="A84" s="38">
        <v>300</v>
      </c>
      <c r="B84" s="67" t="s">
        <v>67</v>
      </c>
      <c r="C84" s="78"/>
      <c r="D84" s="78"/>
      <c r="E84" s="37"/>
      <c r="F84" s="61"/>
      <c r="G84" s="37"/>
      <c r="H84" s="37"/>
      <c r="I84" s="37"/>
      <c r="J84" s="37"/>
      <c r="K84" s="37"/>
      <c r="L84" s="37"/>
      <c r="M84" s="37"/>
      <c r="N84" s="37"/>
      <c r="O84" s="37"/>
      <c r="P84" s="37"/>
      <c r="Q84" s="37"/>
      <c r="R84" s="422"/>
      <c r="S84" s="422"/>
      <c r="T84" s="422"/>
      <c r="U84" s="422"/>
      <c r="V84" s="422"/>
      <c r="W84" s="422"/>
      <c r="X84" s="422"/>
      <c r="Y84" s="37"/>
      <c r="Z84" s="422"/>
      <c r="AA84" s="422"/>
      <c r="AB84" s="422"/>
      <c r="AC84" s="422"/>
      <c r="AD84" s="422"/>
      <c r="AE84" s="422"/>
      <c r="AF84" s="422"/>
      <c r="AH84" s="409"/>
      <c r="AI84" s="409"/>
      <c r="AJ84" s="409"/>
      <c r="AK84" s="409"/>
      <c r="AL84" s="409"/>
      <c r="AM84" s="409"/>
      <c r="AN84" s="37"/>
      <c r="AO84" s="410"/>
      <c r="AP84" s="410"/>
      <c r="AQ84" s="410"/>
    </row>
    <row r="85" spans="1:43" s="10" customFormat="1" ht="15" outlineLevel="1">
      <c r="A85" s="37"/>
      <c r="B85" s="37"/>
      <c r="C85" s="77"/>
      <c r="D85" s="77"/>
      <c r="E85" s="37"/>
      <c r="F85" s="43"/>
      <c r="G85" s="37"/>
      <c r="H85" s="37"/>
      <c r="I85" s="37"/>
      <c r="J85" s="37"/>
      <c r="K85" s="37"/>
      <c r="L85" s="37"/>
      <c r="M85" s="37"/>
      <c r="N85" s="37"/>
      <c r="O85" s="37"/>
      <c r="P85" s="37"/>
      <c r="Q85" s="37"/>
      <c r="R85" s="419"/>
      <c r="S85" s="419"/>
      <c r="T85" s="419"/>
      <c r="U85" s="419"/>
      <c r="V85" s="419"/>
      <c r="W85" s="419"/>
      <c r="X85" s="419"/>
      <c r="Y85" s="37"/>
      <c r="Z85" s="419"/>
      <c r="AA85" s="419"/>
      <c r="AB85" s="419"/>
      <c r="AC85" s="419"/>
      <c r="AD85" s="419"/>
      <c r="AE85" s="419"/>
      <c r="AF85" s="419"/>
      <c r="AH85" s="413"/>
      <c r="AI85" s="409"/>
      <c r="AJ85" s="409"/>
      <c r="AK85" s="409"/>
      <c r="AL85" s="409"/>
      <c r="AM85" s="409"/>
      <c r="AN85" s="37"/>
      <c r="AO85" s="414"/>
      <c r="AP85" s="410"/>
      <c r="AQ85" s="410"/>
    </row>
    <row r="86" spans="1:43" s="10" customFormat="1" ht="15" outlineLevel="1">
      <c r="A86" s="38">
        <v>310</v>
      </c>
      <c r="B86" s="61" t="s">
        <v>66</v>
      </c>
      <c r="C86" s="78"/>
      <c r="D86" s="78"/>
      <c r="E86" s="37"/>
      <c r="F86" s="61"/>
      <c r="G86" s="37"/>
      <c r="H86" s="37"/>
      <c r="I86" s="37"/>
      <c r="J86" s="37"/>
      <c r="K86" s="37"/>
      <c r="L86" s="37"/>
      <c r="M86" s="37"/>
      <c r="N86" s="37"/>
      <c r="O86" s="37"/>
      <c r="P86" s="37"/>
      <c r="Q86" s="37"/>
      <c r="R86" s="422"/>
      <c r="S86" s="422"/>
      <c r="T86" s="422"/>
      <c r="U86" s="422"/>
      <c r="V86" s="422"/>
      <c r="W86" s="422"/>
      <c r="X86" s="422"/>
      <c r="Y86" s="37"/>
      <c r="Z86" s="422"/>
      <c r="AA86" s="422"/>
      <c r="AB86" s="422"/>
      <c r="AC86" s="422"/>
      <c r="AD86" s="422"/>
      <c r="AE86" s="422"/>
      <c r="AF86" s="422"/>
      <c r="AH86" s="409"/>
      <c r="AI86" s="409"/>
      <c r="AJ86" s="409"/>
      <c r="AK86" s="409"/>
      <c r="AL86" s="409"/>
      <c r="AM86" s="409"/>
      <c r="AN86" s="37"/>
      <c r="AO86" s="410"/>
      <c r="AP86" s="410"/>
      <c r="AQ86" s="410"/>
    </row>
    <row r="87" spans="1:43" s="10" customFormat="1" ht="15" outlineLevel="1">
      <c r="A87" s="37">
        <v>311</v>
      </c>
      <c r="B87" s="37"/>
      <c r="C87" s="43" t="s">
        <v>65</v>
      </c>
      <c r="D87" s="77"/>
      <c r="E87" s="37"/>
      <c r="F87" s="43"/>
      <c r="G87" s="37"/>
      <c r="H87" s="37"/>
      <c r="I87" s="37"/>
      <c r="J87" s="37"/>
      <c r="K87" s="37"/>
      <c r="L87" s="37"/>
      <c r="M87" s="37"/>
      <c r="N87" s="37"/>
      <c r="O87" s="37"/>
      <c r="P87" s="37"/>
      <c r="Q87" s="37"/>
      <c r="R87" s="419"/>
      <c r="S87" s="419"/>
      <c r="T87" s="419"/>
      <c r="U87" s="419"/>
      <c r="V87" s="419"/>
      <c r="W87" s="419"/>
      <c r="X87" s="419"/>
      <c r="Y87" s="37"/>
      <c r="Z87" s="419"/>
      <c r="AA87" s="419"/>
      <c r="AB87" s="419"/>
      <c r="AC87" s="419"/>
      <c r="AD87" s="419"/>
      <c r="AE87" s="419"/>
      <c r="AF87" s="419"/>
      <c r="AH87" s="413"/>
      <c r="AI87" s="409"/>
      <c r="AJ87" s="409"/>
      <c r="AK87" s="409"/>
      <c r="AL87" s="409"/>
      <c r="AM87" s="409"/>
      <c r="AN87" s="37"/>
      <c r="AO87" s="414"/>
      <c r="AP87" s="410"/>
      <c r="AQ87" s="410"/>
    </row>
    <row r="88" spans="1:43" s="10" customFormat="1" ht="15" outlineLevel="1">
      <c r="A88" s="37">
        <v>312</v>
      </c>
      <c r="B88" s="37"/>
      <c r="C88" s="43" t="s">
        <v>64</v>
      </c>
      <c r="D88" s="77"/>
      <c r="E88" s="37"/>
      <c r="F88" s="43"/>
      <c r="G88" s="37"/>
      <c r="H88" s="37"/>
      <c r="I88" s="37"/>
      <c r="J88" s="37"/>
      <c r="K88" s="37"/>
      <c r="L88" s="37"/>
      <c r="M88" s="37"/>
      <c r="N88" s="37"/>
      <c r="O88" s="37"/>
      <c r="P88" s="37"/>
      <c r="Q88" s="37"/>
      <c r="R88" s="419"/>
      <c r="S88" s="419"/>
      <c r="T88" s="419"/>
      <c r="U88" s="419"/>
      <c r="V88" s="419"/>
      <c r="W88" s="419"/>
      <c r="X88" s="419"/>
      <c r="Y88" s="37"/>
      <c r="Z88" s="419"/>
      <c r="AA88" s="419"/>
      <c r="AB88" s="419"/>
      <c r="AC88" s="419"/>
      <c r="AD88" s="419"/>
      <c r="AE88" s="419"/>
      <c r="AF88" s="419"/>
      <c r="AH88" s="413"/>
      <c r="AI88" s="409"/>
      <c r="AJ88" s="409"/>
      <c r="AK88" s="409"/>
      <c r="AL88" s="409"/>
      <c r="AM88" s="409"/>
      <c r="AN88" s="37"/>
      <c r="AO88" s="414"/>
      <c r="AP88" s="410"/>
      <c r="AQ88" s="410"/>
    </row>
    <row r="89" spans="1:43" s="10" customFormat="1" ht="15" outlineLevel="1">
      <c r="A89" s="37">
        <v>313</v>
      </c>
      <c r="B89" s="37"/>
      <c r="C89" s="43" t="s">
        <v>63</v>
      </c>
      <c r="D89" s="77"/>
      <c r="E89" s="37"/>
      <c r="F89" s="43"/>
      <c r="G89" s="37"/>
      <c r="H89" s="37"/>
      <c r="I89" s="37"/>
      <c r="J89" s="37"/>
      <c r="K89" s="37"/>
      <c r="L89" s="37"/>
      <c r="M89" s="37"/>
      <c r="N89" s="37"/>
      <c r="O89" s="37"/>
      <c r="P89" s="37"/>
      <c r="Q89" s="37"/>
      <c r="R89" s="419"/>
      <c r="S89" s="419"/>
      <c r="T89" s="419"/>
      <c r="U89" s="419"/>
      <c r="V89" s="419"/>
      <c r="W89" s="419"/>
      <c r="X89" s="419"/>
      <c r="Y89" s="37"/>
      <c r="Z89" s="419"/>
      <c r="AA89" s="419"/>
      <c r="AB89" s="419"/>
      <c r="AC89" s="419"/>
      <c r="AD89" s="419"/>
      <c r="AE89" s="419"/>
      <c r="AF89" s="419"/>
      <c r="AH89" s="413"/>
      <c r="AI89" s="409"/>
      <c r="AJ89" s="409"/>
      <c r="AK89" s="409"/>
      <c r="AL89" s="409"/>
      <c r="AM89" s="409"/>
      <c r="AN89" s="37"/>
      <c r="AO89" s="414"/>
      <c r="AP89" s="410"/>
      <c r="AQ89" s="410"/>
    </row>
    <row r="90" spans="1:43" s="10" customFormat="1" ht="15" outlineLevel="1">
      <c r="A90" s="37">
        <v>314</v>
      </c>
      <c r="B90" s="37"/>
      <c r="C90" s="43" t="s">
        <v>62</v>
      </c>
      <c r="D90" s="77"/>
      <c r="E90" s="37"/>
      <c r="F90" s="43"/>
      <c r="G90" s="37"/>
      <c r="H90" s="37"/>
      <c r="I90" s="37"/>
      <c r="J90" s="37"/>
      <c r="K90" s="37"/>
      <c r="L90" s="37"/>
      <c r="M90" s="37"/>
      <c r="N90" s="37"/>
      <c r="O90" s="37"/>
      <c r="P90" s="37"/>
      <c r="Q90" s="37"/>
      <c r="R90" s="419"/>
      <c r="S90" s="419"/>
      <c r="T90" s="419"/>
      <c r="U90" s="419"/>
      <c r="V90" s="419"/>
      <c r="W90" s="419"/>
      <c r="X90" s="419"/>
      <c r="Y90" s="37"/>
      <c r="Z90" s="419"/>
      <c r="AA90" s="419"/>
      <c r="AB90" s="419"/>
      <c r="AC90" s="419"/>
      <c r="AD90" s="419"/>
      <c r="AE90" s="419"/>
      <c r="AF90" s="419"/>
      <c r="AH90" s="413"/>
      <c r="AI90" s="409"/>
      <c r="AJ90" s="409"/>
      <c r="AK90" s="409"/>
      <c r="AL90" s="409"/>
      <c r="AM90" s="409"/>
      <c r="AN90" s="37"/>
      <c r="AO90" s="414"/>
      <c r="AP90" s="410"/>
      <c r="AQ90" s="410"/>
    </row>
    <row r="91" spans="1:43" s="10" customFormat="1" ht="15" outlineLevel="1">
      <c r="A91" s="37">
        <v>315</v>
      </c>
      <c r="B91" s="37"/>
      <c r="C91" s="43" t="s">
        <v>61</v>
      </c>
      <c r="D91" s="77"/>
      <c r="E91" s="37"/>
      <c r="F91" s="43"/>
      <c r="G91" s="37"/>
      <c r="H91" s="37"/>
      <c r="I91" s="37"/>
      <c r="J91" s="37"/>
      <c r="K91" s="37"/>
      <c r="L91" s="37"/>
      <c r="M91" s="37"/>
      <c r="N91" s="37"/>
      <c r="O91" s="37"/>
      <c r="P91" s="37"/>
      <c r="Q91" s="37"/>
      <c r="R91" s="419"/>
      <c r="S91" s="419"/>
      <c r="T91" s="419"/>
      <c r="U91" s="419"/>
      <c r="V91" s="419"/>
      <c r="W91" s="419"/>
      <c r="X91" s="419"/>
      <c r="Y91" s="37"/>
      <c r="Z91" s="419"/>
      <c r="AA91" s="419"/>
      <c r="AB91" s="419"/>
      <c r="AC91" s="419"/>
      <c r="AD91" s="419"/>
      <c r="AE91" s="419"/>
      <c r="AF91" s="419"/>
      <c r="AH91" s="413"/>
      <c r="AI91" s="409"/>
      <c r="AJ91" s="409"/>
      <c r="AK91" s="409"/>
      <c r="AL91" s="409"/>
      <c r="AM91" s="409"/>
      <c r="AN91" s="37"/>
      <c r="AO91" s="414"/>
      <c r="AP91" s="410"/>
      <c r="AQ91" s="410"/>
    </row>
    <row r="92" spans="1:43" s="10" customFormat="1" ht="15" outlineLevel="1">
      <c r="A92" s="37">
        <v>316</v>
      </c>
      <c r="B92" s="37"/>
      <c r="C92" s="43" t="s">
        <v>60</v>
      </c>
      <c r="D92" s="77"/>
      <c r="E92" s="37"/>
      <c r="F92" s="43"/>
      <c r="G92" s="37"/>
      <c r="H92" s="37"/>
      <c r="I92" s="37"/>
      <c r="J92" s="37"/>
      <c r="K92" s="37"/>
      <c r="L92" s="37"/>
      <c r="M92" s="37"/>
      <c r="N92" s="37"/>
      <c r="O92" s="37"/>
      <c r="P92" s="37"/>
      <c r="Q92" s="37"/>
      <c r="R92" s="419"/>
      <c r="S92" s="419"/>
      <c r="T92" s="419"/>
      <c r="U92" s="419"/>
      <c r="V92" s="419"/>
      <c r="W92" s="419"/>
      <c r="X92" s="419"/>
      <c r="Y92" s="37"/>
      <c r="Z92" s="419"/>
      <c r="AA92" s="419"/>
      <c r="AB92" s="419"/>
      <c r="AC92" s="419"/>
      <c r="AD92" s="419"/>
      <c r="AE92" s="419"/>
      <c r="AF92" s="419"/>
      <c r="AH92" s="413"/>
      <c r="AI92" s="409"/>
      <c r="AJ92" s="409"/>
      <c r="AK92" s="409"/>
      <c r="AL92" s="409"/>
      <c r="AM92" s="409"/>
      <c r="AN92" s="37"/>
      <c r="AO92" s="414"/>
      <c r="AP92" s="410"/>
      <c r="AQ92" s="410"/>
    </row>
    <row r="93" spans="1:43" s="10" customFormat="1" ht="15" outlineLevel="1">
      <c r="A93" s="37">
        <v>317</v>
      </c>
      <c r="B93" s="37"/>
      <c r="C93" s="43" t="s">
        <v>59</v>
      </c>
      <c r="D93" s="77"/>
      <c r="E93" s="37"/>
      <c r="F93" s="43"/>
      <c r="G93" s="37"/>
      <c r="H93" s="37"/>
      <c r="I93" s="37"/>
      <c r="J93" s="37"/>
      <c r="K93" s="37"/>
      <c r="L93" s="37"/>
      <c r="M93" s="37"/>
      <c r="N93" s="37"/>
      <c r="O93" s="37"/>
      <c r="P93" s="37"/>
      <c r="Q93" s="37"/>
      <c r="R93" s="419"/>
      <c r="S93" s="419"/>
      <c r="T93" s="419"/>
      <c r="U93" s="419"/>
      <c r="V93" s="419"/>
      <c r="W93" s="419"/>
      <c r="X93" s="419"/>
      <c r="Y93" s="37"/>
      <c r="Z93" s="419"/>
      <c r="AA93" s="419"/>
      <c r="AB93" s="419"/>
      <c r="AC93" s="419"/>
      <c r="AD93" s="419"/>
      <c r="AE93" s="419"/>
      <c r="AF93" s="419"/>
      <c r="AH93" s="413"/>
      <c r="AI93" s="409"/>
      <c r="AJ93" s="409"/>
      <c r="AK93" s="409"/>
      <c r="AL93" s="409"/>
      <c r="AM93" s="409"/>
      <c r="AN93" s="37"/>
      <c r="AO93" s="414"/>
      <c r="AP93" s="410"/>
      <c r="AQ93" s="410"/>
    </row>
    <row r="94" spans="1:43" s="10" customFormat="1" ht="15" outlineLevel="1">
      <c r="A94" s="37">
        <v>318</v>
      </c>
      <c r="B94" s="37"/>
      <c r="C94" s="43" t="s">
        <v>58</v>
      </c>
      <c r="D94" s="77"/>
      <c r="E94" s="37"/>
      <c r="F94" s="43"/>
      <c r="G94" s="37"/>
      <c r="H94" s="37"/>
      <c r="I94" s="37"/>
      <c r="J94" s="37"/>
      <c r="K94" s="37"/>
      <c r="L94" s="37"/>
      <c r="M94" s="37"/>
      <c r="N94" s="37"/>
      <c r="O94" s="37"/>
      <c r="P94" s="37"/>
      <c r="Q94" s="37"/>
      <c r="R94" s="419"/>
      <c r="S94" s="419"/>
      <c r="T94" s="419"/>
      <c r="U94" s="419"/>
      <c r="V94" s="419"/>
      <c r="W94" s="419"/>
      <c r="X94" s="419"/>
      <c r="Y94" s="37"/>
      <c r="Z94" s="419"/>
      <c r="AA94" s="419"/>
      <c r="AB94" s="419"/>
      <c r="AC94" s="419"/>
      <c r="AD94" s="419"/>
      <c r="AE94" s="419"/>
      <c r="AF94" s="419"/>
      <c r="AH94" s="413"/>
      <c r="AI94" s="409"/>
      <c r="AJ94" s="409"/>
      <c r="AK94" s="409"/>
      <c r="AL94" s="409"/>
      <c r="AM94" s="409"/>
      <c r="AN94" s="37"/>
      <c r="AO94" s="414"/>
      <c r="AP94" s="410"/>
      <c r="AQ94" s="410"/>
    </row>
    <row r="95" spans="1:43" s="10" customFormat="1" ht="15" outlineLevel="1">
      <c r="A95" s="37">
        <v>319</v>
      </c>
      <c r="B95" s="37"/>
      <c r="C95" s="43" t="s">
        <v>57</v>
      </c>
      <c r="D95" s="77"/>
      <c r="E95" s="37"/>
      <c r="F95" s="43"/>
      <c r="G95" s="37"/>
      <c r="H95" s="37"/>
      <c r="I95" s="37"/>
      <c r="J95" s="37"/>
      <c r="K95" s="37"/>
      <c r="L95" s="37"/>
      <c r="M95" s="37"/>
      <c r="N95" s="37"/>
      <c r="O95" s="37"/>
      <c r="P95" s="37"/>
      <c r="Q95" s="37"/>
      <c r="R95" s="419"/>
      <c r="S95" s="419"/>
      <c r="T95" s="419"/>
      <c r="U95" s="419"/>
      <c r="V95" s="419"/>
      <c r="W95" s="419"/>
      <c r="X95" s="419"/>
      <c r="Y95" s="37"/>
      <c r="Z95" s="419"/>
      <c r="AA95" s="419"/>
      <c r="AB95" s="419"/>
      <c r="AC95" s="419"/>
      <c r="AD95" s="419"/>
      <c r="AE95" s="419"/>
      <c r="AF95" s="419"/>
      <c r="AH95" s="413"/>
      <c r="AI95" s="409"/>
      <c r="AJ95" s="409"/>
      <c r="AK95" s="409"/>
      <c r="AL95" s="409"/>
      <c r="AM95" s="409"/>
      <c r="AN95" s="37"/>
      <c r="AO95" s="414"/>
      <c r="AP95" s="410"/>
      <c r="AQ95" s="410"/>
    </row>
    <row r="96" spans="1:43" s="10" customFormat="1" ht="15" outlineLevel="1">
      <c r="A96" s="37"/>
      <c r="B96" s="37"/>
      <c r="C96" s="77"/>
      <c r="D96" s="77"/>
      <c r="E96" s="37"/>
      <c r="F96" s="43"/>
      <c r="G96" s="37"/>
      <c r="H96" s="37"/>
      <c r="I96" s="37"/>
      <c r="J96" s="37"/>
      <c r="K96" s="37"/>
      <c r="L96" s="37"/>
      <c r="M96" s="37"/>
      <c r="N96" s="37"/>
      <c r="O96" s="37"/>
      <c r="P96" s="37"/>
      <c r="Q96" s="37"/>
      <c r="R96" s="419"/>
      <c r="S96" s="419"/>
      <c r="T96" s="419"/>
      <c r="U96" s="419"/>
      <c r="V96" s="419"/>
      <c r="W96" s="419"/>
      <c r="X96" s="419"/>
      <c r="Y96" s="37"/>
      <c r="Z96" s="419"/>
      <c r="AA96" s="419"/>
      <c r="AB96" s="419"/>
      <c r="AC96" s="419"/>
      <c r="AD96" s="419"/>
      <c r="AE96" s="419"/>
      <c r="AF96" s="419"/>
      <c r="AH96" s="413"/>
      <c r="AI96" s="409"/>
      <c r="AJ96" s="409"/>
      <c r="AK96" s="409"/>
      <c r="AL96" s="409"/>
      <c r="AM96" s="409"/>
      <c r="AN96" s="37"/>
      <c r="AO96" s="414"/>
      <c r="AP96" s="410"/>
      <c r="AQ96" s="410"/>
    </row>
    <row r="97" spans="1:43" s="10" customFormat="1" ht="15" outlineLevel="1">
      <c r="A97" s="38">
        <v>320</v>
      </c>
      <c r="B97" s="61" t="s">
        <v>56</v>
      </c>
      <c r="C97" s="78"/>
      <c r="D97" s="78"/>
      <c r="E97" s="37"/>
      <c r="F97" s="61"/>
      <c r="G97" s="37"/>
      <c r="H97" s="37"/>
      <c r="I97" s="37"/>
      <c r="J97" s="37"/>
      <c r="K97" s="37"/>
      <c r="L97" s="37"/>
      <c r="M97" s="37"/>
      <c r="N97" s="37"/>
      <c r="O97" s="37"/>
      <c r="P97" s="37"/>
      <c r="Q97" s="37"/>
      <c r="R97" s="422"/>
      <c r="S97" s="422"/>
      <c r="T97" s="422"/>
      <c r="U97" s="422"/>
      <c r="V97" s="422"/>
      <c r="W97" s="422"/>
      <c r="X97" s="422"/>
      <c r="Y97" s="37"/>
      <c r="Z97" s="422"/>
      <c r="AA97" s="422"/>
      <c r="AB97" s="422"/>
      <c r="AC97" s="422"/>
      <c r="AD97" s="422"/>
      <c r="AE97" s="422"/>
      <c r="AF97" s="422"/>
      <c r="AH97" s="409"/>
      <c r="AI97" s="409"/>
      <c r="AJ97" s="409"/>
      <c r="AK97" s="409"/>
      <c r="AL97" s="409"/>
      <c r="AM97" s="409"/>
      <c r="AN97" s="37"/>
      <c r="AO97" s="410"/>
      <c r="AP97" s="410"/>
      <c r="AQ97" s="410"/>
    </row>
    <row r="98" spans="1:43" s="10" customFormat="1" ht="15" outlineLevel="1">
      <c r="A98" s="37">
        <v>321</v>
      </c>
      <c r="B98" s="37"/>
      <c r="C98" s="43" t="s">
        <v>55</v>
      </c>
      <c r="D98" s="77"/>
      <c r="E98" s="37"/>
      <c r="F98" s="43"/>
      <c r="G98" s="37"/>
      <c r="H98" s="37"/>
      <c r="I98" s="37"/>
      <c r="J98" s="37"/>
      <c r="K98" s="37"/>
      <c r="L98" s="37"/>
      <c r="M98" s="37"/>
      <c r="N98" s="37"/>
      <c r="O98" s="37"/>
      <c r="P98" s="37"/>
      <c r="Q98" s="37"/>
      <c r="R98" s="419"/>
      <c r="S98" s="419"/>
      <c r="T98" s="419"/>
      <c r="U98" s="419"/>
      <c r="V98" s="419"/>
      <c r="W98" s="419"/>
      <c r="X98" s="419"/>
      <c r="Y98" s="37"/>
      <c r="Z98" s="419"/>
      <c r="AA98" s="419"/>
      <c r="AB98" s="419"/>
      <c r="AC98" s="419"/>
      <c r="AD98" s="419"/>
      <c r="AE98" s="419"/>
      <c r="AF98" s="419"/>
      <c r="AH98" s="413"/>
      <c r="AI98" s="409"/>
      <c r="AJ98" s="409"/>
      <c r="AK98" s="409"/>
      <c r="AL98" s="409"/>
      <c r="AM98" s="409"/>
      <c r="AN98" s="37"/>
      <c r="AO98" s="414"/>
      <c r="AP98" s="410"/>
      <c r="AQ98" s="410"/>
    </row>
    <row r="99" spans="1:43" s="10" customFormat="1" ht="15" outlineLevel="1">
      <c r="A99" s="37">
        <v>322</v>
      </c>
      <c r="B99" s="37"/>
      <c r="C99" s="43" t="s">
        <v>54</v>
      </c>
      <c r="D99" s="77"/>
      <c r="E99" s="37"/>
      <c r="F99" s="43"/>
      <c r="G99" s="37"/>
      <c r="H99" s="37"/>
      <c r="I99" s="37"/>
      <c r="J99" s="37"/>
      <c r="K99" s="37"/>
      <c r="L99" s="37"/>
      <c r="M99" s="37"/>
      <c r="N99" s="37"/>
      <c r="O99" s="37"/>
      <c r="P99" s="37"/>
      <c r="Q99" s="37"/>
      <c r="R99" s="419"/>
      <c r="S99" s="419"/>
      <c r="T99" s="419"/>
      <c r="U99" s="419"/>
      <c r="V99" s="419"/>
      <c r="W99" s="419"/>
      <c r="X99" s="419"/>
      <c r="Y99" s="37"/>
      <c r="Z99" s="419"/>
      <c r="AA99" s="419"/>
      <c r="AB99" s="419"/>
      <c r="AC99" s="419"/>
      <c r="AD99" s="419"/>
      <c r="AE99" s="419"/>
      <c r="AF99" s="419"/>
      <c r="AH99" s="413"/>
      <c r="AI99" s="409"/>
      <c r="AJ99" s="409"/>
      <c r="AK99" s="409"/>
      <c r="AL99" s="409"/>
      <c r="AM99" s="409"/>
      <c r="AN99" s="37"/>
      <c r="AO99" s="414"/>
      <c r="AP99" s="410"/>
      <c r="AQ99" s="410"/>
    </row>
    <row r="100" spans="1:43" s="10" customFormat="1" ht="15" outlineLevel="1">
      <c r="A100" s="37">
        <v>323</v>
      </c>
      <c r="B100" s="37"/>
      <c r="C100" s="43" t="s">
        <v>53</v>
      </c>
      <c r="D100" s="77"/>
      <c r="E100" s="37"/>
      <c r="F100" s="43"/>
      <c r="G100" s="37"/>
      <c r="H100" s="37"/>
      <c r="I100" s="37"/>
      <c r="J100" s="37"/>
      <c r="K100" s="37"/>
      <c r="L100" s="37"/>
      <c r="M100" s="37"/>
      <c r="N100" s="37"/>
      <c r="O100" s="37"/>
      <c r="P100" s="37"/>
      <c r="Q100" s="37"/>
      <c r="R100" s="419"/>
      <c r="S100" s="419"/>
      <c r="T100" s="419"/>
      <c r="U100" s="419"/>
      <c r="V100" s="419"/>
      <c r="W100" s="419"/>
      <c r="X100" s="419"/>
      <c r="Y100" s="37"/>
      <c r="Z100" s="419"/>
      <c r="AA100" s="419"/>
      <c r="AB100" s="419"/>
      <c r="AC100" s="419"/>
      <c r="AD100" s="419"/>
      <c r="AE100" s="419"/>
      <c r="AF100" s="419"/>
      <c r="AH100" s="413"/>
      <c r="AI100" s="409"/>
      <c r="AJ100" s="409"/>
      <c r="AK100" s="409"/>
      <c r="AL100" s="409"/>
      <c r="AM100" s="409"/>
      <c r="AN100" s="37"/>
      <c r="AO100" s="414"/>
      <c r="AP100" s="410"/>
      <c r="AQ100" s="410"/>
    </row>
    <row r="101" spans="1:43" s="10" customFormat="1" ht="15" outlineLevel="1">
      <c r="A101" s="37"/>
      <c r="B101" s="37"/>
      <c r="C101" s="77"/>
      <c r="D101" s="77"/>
      <c r="E101" s="37"/>
      <c r="F101" s="43"/>
      <c r="G101" s="37"/>
      <c r="H101" s="37"/>
      <c r="I101" s="37"/>
      <c r="J101" s="37"/>
      <c r="K101" s="37"/>
      <c r="L101" s="37"/>
      <c r="M101" s="37"/>
      <c r="N101" s="37"/>
      <c r="O101" s="37"/>
      <c r="P101" s="37"/>
      <c r="Q101" s="37"/>
      <c r="R101" s="419"/>
      <c r="S101" s="419"/>
      <c r="T101" s="419"/>
      <c r="U101" s="419"/>
      <c r="V101" s="419"/>
      <c r="W101" s="419"/>
      <c r="X101" s="419"/>
      <c r="Y101" s="37"/>
      <c r="Z101" s="419"/>
      <c r="AA101" s="419"/>
      <c r="AB101" s="419"/>
      <c r="AC101" s="419"/>
      <c r="AD101" s="419"/>
      <c r="AE101" s="419"/>
      <c r="AF101" s="419"/>
      <c r="AH101" s="413"/>
      <c r="AI101" s="409"/>
      <c r="AJ101" s="409"/>
      <c r="AK101" s="409"/>
      <c r="AL101" s="409"/>
      <c r="AM101" s="409"/>
      <c r="AN101" s="37"/>
      <c r="AO101" s="414"/>
      <c r="AP101" s="410"/>
      <c r="AQ101" s="410"/>
    </row>
    <row r="102" spans="1:43" s="10" customFormat="1" ht="15" outlineLevel="1">
      <c r="A102" s="38">
        <v>330</v>
      </c>
      <c r="B102" s="61" t="s">
        <v>52</v>
      </c>
      <c r="C102" s="78"/>
      <c r="D102" s="78"/>
      <c r="E102" s="37"/>
      <c r="F102" s="61"/>
      <c r="G102" s="37"/>
      <c r="H102" s="37"/>
      <c r="I102" s="37"/>
      <c r="J102" s="37"/>
      <c r="K102" s="37"/>
      <c r="L102" s="37"/>
      <c r="M102" s="37"/>
      <c r="N102" s="37"/>
      <c r="O102" s="37"/>
      <c r="P102" s="37"/>
      <c r="Q102" s="37"/>
      <c r="R102" s="422"/>
      <c r="S102" s="422"/>
      <c r="T102" s="422"/>
      <c r="U102" s="422"/>
      <c r="V102" s="422"/>
      <c r="W102" s="422"/>
      <c r="X102" s="422"/>
      <c r="Y102" s="37"/>
      <c r="Z102" s="422"/>
      <c r="AA102" s="422"/>
      <c r="AB102" s="422"/>
      <c r="AC102" s="422"/>
      <c r="AD102" s="422"/>
      <c r="AE102" s="422"/>
      <c r="AF102" s="422"/>
      <c r="AH102" s="409"/>
      <c r="AI102" s="409"/>
      <c r="AJ102" s="409"/>
      <c r="AK102" s="409"/>
      <c r="AL102" s="409"/>
      <c r="AM102" s="409"/>
      <c r="AN102" s="37"/>
      <c r="AO102" s="410"/>
      <c r="AP102" s="410"/>
      <c r="AQ102" s="410"/>
    </row>
    <row r="103" spans="1:43" s="10" customFormat="1" ht="15" outlineLevel="1">
      <c r="A103" s="37">
        <v>331</v>
      </c>
      <c r="B103" s="37"/>
      <c r="C103" s="43" t="s">
        <v>51</v>
      </c>
      <c r="D103" s="77"/>
      <c r="E103" s="37"/>
      <c r="F103" s="43"/>
      <c r="G103" s="37"/>
      <c r="H103" s="37"/>
      <c r="I103" s="37"/>
      <c r="J103" s="37"/>
      <c r="K103" s="37"/>
      <c r="L103" s="37"/>
      <c r="M103" s="37"/>
      <c r="N103" s="37"/>
      <c r="O103" s="37"/>
      <c r="P103" s="37"/>
      <c r="Q103" s="37"/>
      <c r="R103" s="419"/>
      <c r="S103" s="419"/>
      <c r="T103" s="419"/>
      <c r="U103" s="419"/>
      <c r="V103" s="419"/>
      <c r="W103" s="419"/>
      <c r="X103" s="419"/>
      <c r="Y103" s="37"/>
      <c r="Z103" s="419"/>
      <c r="AA103" s="419"/>
      <c r="AB103" s="419"/>
      <c r="AC103" s="419"/>
      <c r="AD103" s="419"/>
      <c r="AE103" s="419"/>
      <c r="AF103" s="419"/>
      <c r="AH103" s="413"/>
      <c r="AI103" s="409"/>
      <c r="AJ103" s="409"/>
      <c r="AK103" s="409"/>
      <c r="AL103" s="409"/>
      <c r="AM103" s="409"/>
      <c r="AN103" s="37"/>
      <c r="AO103" s="414"/>
      <c r="AP103" s="410"/>
      <c r="AQ103" s="410"/>
    </row>
    <row r="104" spans="1:43" s="10" customFormat="1" ht="15" outlineLevel="1">
      <c r="A104" s="37">
        <v>332</v>
      </c>
      <c r="B104" s="37"/>
      <c r="C104" s="43" t="s">
        <v>50</v>
      </c>
      <c r="D104" s="77"/>
      <c r="E104" s="37"/>
      <c r="F104" s="43"/>
      <c r="G104" s="37"/>
      <c r="H104" s="37"/>
      <c r="I104" s="37"/>
      <c r="J104" s="37"/>
      <c r="K104" s="37"/>
      <c r="L104" s="37"/>
      <c r="M104" s="37"/>
      <c r="N104" s="37"/>
      <c r="O104" s="37"/>
      <c r="P104" s="37"/>
      <c r="Q104" s="37"/>
      <c r="R104" s="419"/>
      <c r="S104" s="419"/>
      <c r="T104" s="419"/>
      <c r="U104" s="419"/>
      <c r="V104" s="419"/>
      <c r="W104" s="419"/>
      <c r="X104" s="419"/>
      <c r="Y104" s="37"/>
      <c r="Z104" s="419"/>
      <c r="AA104" s="419"/>
      <c r="AB104" s="419"/>
      <c r="AC104" s="419"/>
      <c r="AD104" s="419"/>
      <c r="AE104" s="419"/>
      <c r="AF104" s="419"/>
      <c r="AH104" s="413"/>
      <c r="AI104" s="409"/>
      <c r="AJ104" s="409"/>
      <c r="AK104" s="409"/>
      <c r="AL104" s="409"/>
      <c r="AM104" s="409"/>
      <c r="AN104" s="37"/>
      <c r="AO104" s="414"/>
      <c r="AP104" s="410"/>
      <c r="AQ104" s="410"/>
    </row>
    <row r="105" spans="1:43" s="10" customFormat="1" ht="15" outlineLevel="1">
      <c r="A105" s="37">
        <v>333</v>
      </c>
      <c r="B105" s="37"/>
      <c r="C105" s="43" t="s">
        <v>49</v>
      </c>
      <c r="D105" s="77"/>
      <c r="E105" s="37"/>
      <c r="F105" s="43"/>
      <c r="G105" s="37"/>
      <c r="H105" s="37"/>
      <c r="I105" s="37"/>
      <c r="J105" s="37"/>
      <c r="K105" s="37"/>
      <c r="L105" s="37"/>
      <c r="M105" s="37"/>
      <c r="N105" s="37"/>
      <c r="O105" s="37"/>
      <c r="P105" s="37"/>
      <c r="Q105" s="37"/>
      <c r="R105" s="419"/>
      <c r="S105" s="419"/>
      <c r="T105" s="419"/>
      <c r="U105" s="419"/>
      <c r="V105" s="419"/>
      <c r="W105" s="419"/>
      <c r="X105" s="419"/>
      <c r="Y105" s="37"/>
      <c r="Z105" s="419"/>
      <c r="AA105" s="419"/>
      <c r="AB105" s="419"/>
      <c r="AC105" s="419"/>
      <c r="AD105" s="419"/>
      <c r="AE105" s="419"/>
      <c r="AF105" s="419"/>
      <c r="AH105" s="413"/>
      <c r="AI105" s="409"/>
      <c r="AJ105" s="409"/>
      <c r="AK105" s="409"/>
      <c r="AL105" s="409"/>
      <c r="AM105" s="409"/>
      <c r="AN105" s="37"/>
      <c r="AO105" s="414"/>
      <c r="AP105" s="410"/>
      <c r="AQ105" s="410"/>
    </row>
    <row r="106" spans="1:43" s="10" customFormat="1" ht="15" outlineLevel="1">
      <c r="A106" s="37"/>
      <c r="B106" s="37"/>
      <c r="C106" s="77"/>
      <c r="D106" s="77"/>
      <c r="E106" s="37"/>
      <c r="F106" s="43"/>
      <c r="G106" s="37"/>
      <c r="H106" s="37"/>
      <c r="I106" s="37"/>
      <c r="J106" s="37"/>
      <c r="K106" s="37"/>
      <c r="L106" s="37"/>
      <c r="M106" s="37"/>
      <c r="N106" s="37"/>
      <c r="O106" s="37"/>
      <c r="P106" s="37"/>
      <c r="Q106" s="37"/>
      <c r="R106" s="419"/>
      <c r="S106" s="419"/>
      <c r="T106" s="419"/>
      <c r="U106" s="419"/>
      <c r="V106" s="419"/>
      <c r="W106" s="419"/>
      <c r="X106" s="419"/>
      <c r="Y106" s="37"/>
      <c r="Z106" s="419"/>
      <c r="AA106" s="419"/>
      <c r="AB106" s="419"/>
      <c r="AC106" s="419"/>
      <c r="AD106" s="419"/>
      <c r="AE106" s="419"/>
      <c r="AF106" s="419"/>
      <c r="AH106" s="413"/>
      <c r="AI106" s="409"/>
      <c r="AJ106" s="409"/>
      <c r="AK106" s="409"/>
      <c r="AL106" s="409"/>
      <c r="AM106" s="409"/>
      <c r="AN106" s="37"/>
      <c r="AO106" s="414"/>
      <c r="AP106" s="410"/>
      <c r="AQ106" s="410"/>
    </row>
    <row r="107" spans="1:43" s="10" customFormat="1" ht="15" outlineLevel="1">
      <c r="A107" s="38">
        <v>400</v>
      </c>
      <c r="B107" s="67" t="s">
        <v>48</v>
      </c>
      <c r="C107" s="78"/>
      <c r="D107" s="78"/>
      <c r="E107" s="37"/>
      <c r="F107" s="61"/>
      <c r="G107" s="37"/>
      <c r="H107" s="37"/>
      <c r="I107" s="37"/>
      <c r="J107" s="37"/>
      <c r="K107" s="37"/>
      <c r="L107" s="37"/>
      <c r="M107" s="37"/>
      <c r="N107" s="37"/>
      <c r="O107" s="37"/>
      <c r="P107" s="37"/>
      <c r="Q107" s="37"/>
      <c r="R107" s="422"/>
      <c r="S107" s="422"/>
      <c r="T107" s="422"/>
      <c r="U107" s="422"/>
      <c r="V107" s="422"/>
      <c r="W107" s="422"/>
      <c r="X107" s="422"/>
      <c r="Y107" s="37"/>
      <c r="Z107" s="422"/>
      <c r="AA107" s="422"/>
      <c r="AB107" s="422"/>
      <c r="AC107" s="422"/>
      <c r="AD107" s="422"/>
      <c r="AE107" s="422"/>
      <c r="AF107" s="422"/>
      <c r="AH107" s="409"/>
      <c r="AI107" s="409"/>
      <c r="AJ107" s="409"/>
      <c r="AK107" s="409"/>
      <c r="AL107" s="409"/>
      <c r="AM107" s="409"/>
      <c r="AN107" s="37"/>
      <c r="AO107" s="410"/>
      <c r="AP107" s="410"/>
      <c r="AQ107" s="410"/>
    </row>
    <row r="108" spans="1:43" s="10" customFormat="1" ht="15" outlineLevel="1">
      <c r="A108" s="37"/>
      <c r="B108" s="37"/>
      <c r="C108" s="77"/>
      <c r="D108" s="77"/>
      <c r="E108" s="37"/>
      <c r="F108" s="43"/>
      <c r="G108" s="37"/>
      <c r="H108" s="37"/>
      <c r="I108" s="37"/>
      <c r="J108" s="37"/>
      <c r="K108" s="37"/>
      <c r="L108" s="37"/>
      <c r="M108" s="37"/>
      <c r="N108" s="37"/>
      <c r="O108" s="37"/>
      <c r="P108" s="37"/>
      <c r="Q108" s="37"/>
      <c r="R108" s="419"/>
      <c r="S108" s="419"/>
      <c r="T108" s="419"/>
      <c r="U108" s="419"/>
      <c r="V108" s="419"/>
      <c r="W108" s="419"/>
      <c r="X108" s="419"/>
      <c r="Y108" s="37"/>
      <c r="Z108" s="419"/>
      <c r="AA108" s="419"/>
      <c r="AB108" s="419"/>
      <c r="AC108" s="419"/>
      <c r="AD108" s="419"/>
      <c r="AE108" s="419"/>
      <c r="AF108" s="419"/>
      <c r="AH108" s="413"/>
      <c r="AI108" s="409"/>
      <c r="AJ108" s="409"/>
      <c r="AK108" s="409"/>
      <c r="AL108" s="409"/>
      <c r="AM108" s="409"/>
      <c r="AN108" s="37"/>
      <c r="AO108" s="414"/>
      <c r="AP108" s="410"/>
      <c r="AQ108" s="410"/>
    </row>
    <row r="109" spans="1:43" s="10" customFormat="1" ht="15" outlineLevel="1">
      <c r="A109" s="38">
        <v>410</v>
      </c>
      <c r="B109" s="61" t="s">
        <v>47</v>
      </c>
      <c r="C109" s="78"/>
      <c r="D109" s="78"/>
      <c r="E109" s="37"/>
      <c r="F109" s="61"/>
      <c r="G109" s="37"/>
      <c r="H109" s="37"/>
      <c r="I109" s="37"/>
      <c r="J109" s="37"/>
      <c r="K109" s="37"/>
      <c r="L109" s="37"/>
      <c r="M109" s="37"/>
      <c r="N109" s="37"/>
      <c r="O109" s="37"/>
      <c r="P109" s="37"/>
      <c r="Q109" s="37"/>
      <c r="R109" s="422"/>
      <c r="S109" s="422"/>
      <c r="T109" s="422"/>
      <c r="U109" s="422"/>
      <c r="V109" s="422"/>
      <c r="W109" s="422"/>
      <c r="X109" s="422"/>
      <c r="Y109" s="37"/>
      <c r="Z109" s="422"/>
      <c r="AA109" s="422"/>
      <c r="AB109" s="422"/>
      <c r="AC109" s="422"/>
      <c r="AD109" s="422"/>
      <c r="AE109" s="422"/>
      <c r="AF109" s="422"/>
      <c r="AH109" s="409"/>
      <c r="AI109" s="409"/>
      <c r="AJ109" s="409"/>
      <c r="AK109" s="409"/>
      <c r="AL109" s="409"/>
      <c r="AM109" s="409"/>
      <c r="AN109" s="37"/>
      <c r="AO109" s="410"/>
      <c r="AP109" s="410"/>
      <c r="AQ109" s="410"/>
    </row>
    <row r="110" spans="1:43" s="10" customFormat="1" ht="15" outlineLevel="1">
      <c r="A110" s="37">
        <v>411</v>
      </c>
      <c r="B110" s="37"/>
      <c r="C110" s="43" t="s">
        <v>46</v>
      </c>
      <c r="D110" s="77"/>
      <c r="E110" s="37"/>
      <c r="F110" s="43"/>
      <c r="G110" s="37"/>
      <c r="H110" s="37"/>
      <c r="I110" s="37"/>
      <c r="J110" s="37"/>
      <c r="K110" s="37"/>
      <c r="L110" s="37"/>
      <c r="M110" s="37"/>
      <c r="N110" s="37"/>
      <c r="O110" s="37"/>
      <c r="P110" s="37"/>
      <c r="Q110" s="37"/>
      <c r="R110" s="419"/>
      <c r="S110" s="419"/>
      <c r="T110" s="419"/>
      <c r="U110" s="419"/>
      <c r="V110" s="419"/>
      <c r="W110" s="419"/>
      <c r="X110" s="419"/>
      <c r="Y110" s="37"/>
      <c r="Z110" s="419"/>
      <c r="AA110" s="419"/>
      <c r="AB110" s="419"/>
      <c r="AC110" s="419"/>
      <c r="AD110" s="419"/>
      <c r="AE110" s="419"/>
      <c r="AF110" s="419"/>
      <c r="AH110" s="413"/>
      <c r="AI110" s="409"/>
      <c r="AJ110" s="409"/>
      <c r="AK110" s="409"/>
      <c r="AL110" s="409"/>
      <c r="AM110" s="409"/>
      <c r="AN110" s="37"/>
      <c r="AO110" s="414"/>
      <c r="AP110" s="410"/>
      <c r="AQ110" s="410"/>
    </row>
    <row r="111" spans="1:43" s="10" customFormat="1" ht="15" outlineLevel="1">
      <c r="A111" s="37">
        <v>412</v>
      </c>
      <c r="B111" s="37"/>
      <c r="C111" s="43" t="s">
        <v>45</v>
      </c>
      <c r="D111" s="77"/>
      <c r="E111" s="37"/>
      <c r="F111" s="43"/>
      <c r="G111" s="37"/>
      <c r="H111" s="37"/>
      <c r="I111" s="37"/>
      <c r="J111" s="37"/>
      <c r="K111" s="37"/>
      <c r="L111" s="37"/>
      <c r="M111" s="37"/>
      <c r="N111" s="37"/>
      <c r="O111" s="37"/>
      <c r="P111" s="37"/>
      <c r="Q111" s="37"/>
      <c r="R111" s="419"/>
      <c r="S111" s="419"/>
      <c r="T111" s="419"/>
      <c r="U111" s="419"/>
      <c r="V111" s="419"/>
      <c r="W111" s="419"/>
      <c r="X111" s="419"/>
      <c r="Y111" s="37"/>
      <c r="Z111" s="419"/>
      <c r="AA111" s="419"/>
      <c r="AB111" s="419"/>
      <c r="AC111" s="419"/>
      <c r="AD111" s="419"/>
      <c r="AE111" s="419"/>
      <c r="AF111" s="419"/>
      <c r="AH111" s="413"/>
      <c r="AI111" s="409"/>
      <c r="AJ111" s="409"/>
      <c r="AK111" s="409"/>
      <c r="AL111" s="409"/>
      <c r="AM111" s="409"/>
      <c r="AN111" s="37"/>
      <c r="AO111" s="414"/>
      <c r="AP111" s="410"/>
      <c r="AQ111" s="410"/>
    </row>
    <row r="112" spans="1:43" s="10" customFormat="1" ht="15" outlineLevel="1">
      <c r="A112" s="37">
        <v>413</v>
      </c>
      <c r="B112" s="37"/>
      <c r="C112" s="43" t="s">
        <v>44</v>
      </c>
      <c r="D112" s="77"/>
      <c r="E112" s="37"/>
      <c r="F112" s="43"/>
      <c r="G112" s="37"/>
      <c r="H112" s="37"/>
      <c r="I112" s="37"/>
      <c r="J112" s="37"/>
      <c r="K112" s="37"/>
      <c r="L112" s="37"/>
      <c r="M112" s="37"/>
      <c r="N112" s="37"/>
      <c r="O112" s="37"/>
      <c r="P112" s="37"/>
      <c r="Q112" s="37"/>
      <c r="R112" s="419"/>
      <c r="S112" s="419"/>
      <c r="T112" s="419"/>
      <c r="U112" s="419"/>
      <c r="V112" s="419"/>
      <c r="W112" s="419"/>
      <c r="X112" s="419"/>
      <c r="Y112" s="37"/>
      <c r="Z112" s="419"/>
      <c r="AA112" s="419"/>
      <c r="AB112" s="419"/>
      <c r="AC112" s="419"/>
      <c r="AD112" s="419"/>
      <c r="AE112" s="419"/>
      <c r="AF112" s="419"/>
      <c r="AH112" s="413"/>
      <c r="AI112" s="409"/>
      <c r="AJ112" s="409"/>
      <c r="AK112" s="409"/>
      <c r="AL112" s="409"/>
      <c r="AM112" s="409"/>
      <c r="AN112" s="37"/>
      <c r="AO112" s="414"/>
      <c r="AP112" s="410"/>
      <c r="AQ112" s="410"/>
    </row>
    <row r="113" spans="1:43" s="10" customFormat="1" ht="15" outlineLevel="1">
      <c r="A113" s="37">
        <v>414</v>
      </c>
      <c r="B113" s="37"/>
      <c r="C113" s="43" t="s">
        <v>43</v>
      </c>
      <c r="D113" s="77"/>
      <c r="E113" s="37"/>
      <c r="F113" s="43"/>
      <c r="G113" s="37"/>
      <c r="H113" s="37"/>
      <c r="I113" s="37"/>
      <c r="J113" s="37"/>
      <c r="K113" s="37"/>
      <c r="L113" s="37"/>
      <c r="M113" s="37"/>
      <c r="N113" s="37"/>
      <c r="O113" s="37"/>
      <c r="P113" s="37"/>
      <c r="Q113" s="37"/>
      <c r="R113" s="419"/>
      <c r="S113" s="419"/>
      <c r="T113" s="419"/>
      <c r="U113" s="419"/>
      <c r="V113" s="419"/>
      <c r="W113" s="419"/>
      <c r="X113" s="419"/>
      <c r="Y113" s="37"/>
      <c r="Z113" s="419"/>
      <c r="AA113" s="419"/>
      <c r="AB113" s="419"/>
      <c r="AC113" s="419"/>
      <c r="AD113" s="419"/>
      <c r="AE113" s="419"/>
      <c r="AF113" s="419"/>
      <c r="AH113" s="413"/>
      <c r="AI113" s="409"/>
      <c r="AJ113" s="409"/>
      <c r="AK113" s="409"/>
      <c r="AL113" s="409"/>
      <c r="AM113" s="409"/>
      <c r="AN113" s="37"/>
      <c r="AO113" s="414"/>
      <c r="AP113" s="410"/>
      <c r="AQ113" s="410"/>
    </row>
    <row r="114" spans="1:43" s="10" customFormat="1" ht="15" outlineLevel="1">
      <c r="A114" s="37">
        <v>415</v>
      </c>
      <c r="B114" s="37"/>
      <c r="C114" s="43" t="s">
        <v>42</v>
      </c>
      <c r="D114" s="77"/>
      <c r="E114" s="37"/>
      <c r="F114" s="43"/>
      <c r="G114" s="37"/>
      <c r="H114" s="37"/>
      <c r="I114" s="37"/>
      <c r="J114" s="37"/>
      <c r="K114" s="37"/>
      <c r="L114" s="37"/>
      <c r="M114" s="37"/>
      <c r="N114" s="37"/>
      <c r="O114" s="37"/>
      <c r="P114" s="37"/>
      <c r="Q114" s="37"/>
      <c r="R114" s="419"/>
      <c r="S114" s="419"/>
      <c r="T114" s="419"/>
      <c r="U114" s="419"/>
      <c r="V114" s="419"/>
      <c r="W114" s="419"/>
      <c r="X114" s="419"/>
      <c r="Y114" s="37"/>
      <c r="Z114" s="419"/>
      <c r="AA114" s="419"/>
      <c r="AB114" s="419"/>
      <c r="AC114" s="419"/>
      <c r="AD114" s="419"/>
      <c r="AE114" s="419"/>
      <c r="AF114" s="419"/>
      <c r="AH114" s="413"/>
      <c r="AI114" s="409"/>
      <c r="AJ114" s="409"/>
      <c r="AK114" s="409"/>
      <c r="AL114" s="409"/>
      <c r="AM114" s="409"/>
      <c r="AN114" s="37"/>
      <c r="AO114" s="414"/>
      <c r="AP114" s="410"/>
      <c r="AQ114" s="410"/>
    </row>
    <row r="115" spans="1:43" s="10" customFormat="1" ht="15" outlineLevel="1">
      <c r="A115" s="37">
        <v>416</v>
      </c>
      <c r="B115" s="37"/>
      <c r="C115" s="43" t="s">
        <v>41</v>
      </c>
      <c r="D115" s="77"/>
      <c r="E115" s="37"/>
      <c r="F115" s="43"/>
      <c r="G115" s="37"/>
      <c r="H115" s="37"/>
      <c r="I115" s="37"/>
      <c r="J115" s="37"/>
      <c r="K115" s="37"/>
      <c r="L115" s="37"/>
      <c r="M115" s="37"/>
      <c r="N115" s="37"/>
      <c r="O115" s="37"/>
      <c r="P115" s="37"/>
      <c r="Q115" s="37"/>
      <c r="R115" s="419"/>
      <c r="S115" s="419"/>
      <c r="T115" s="419"/>
      <c r="U115" s="419"/>
      <c r="V115" s="419"/>
      <c r="W115" s="419"/>
      <c r="X115" s="419"/>
      <c r="Y115" s="37"/>
      <c r="Z115" s="419"/>
      <c r="AA115" s="419"/>
      <c r="AB115" s="419"/>
      <c r="AC115" s="419"/>
      <c r="AD115" s="419"/>
      <c r="AE115" s="419"/>
      <c r="AF115" s="419"/>
      <c r="AH115" s="413"/>
      <c r="AI115" s="409"/>
      <c r="AJ115" s="409"/>
      <c r="AK115" s="409"/>
      <c r="AL115" s="409"/>
      <c r="AM115" s="409"/>
      <c r="AN115" s="37"/>
      <c r="AO115" s="414"/>
      <c r="AP115" s="410"/>
      <c r="AQ115" s="410"/>
    </row>
    <row r="116" spans="1:43" s="10" customFormat="1" ht="15" outlineLevel="1">
      <c r="A116" s="37">
        <v>417</v>
      </c>
      <c r="B116" s="37"/>
      <c r="C116" s="43" t="s">
        <v>40</v>
      </c>
      <c r="D116" s="77"/>
      <c r="E116" s="37"/>
      <c r="F116" s="43"/>
      <c r="G116" s="37"/>
      <c r="H116" s="37"/>
      <c r="I116" s="37"/>
      <c r="J116" s="37"/>
      <c r="K116" s="37"/>
      <c r="L116" s="37"/>
      <c r="M116" s="37"/>
      <c r="N116" s="37"/>
      <c r="O116" s="37"/>
      <c r="P116" s="37"/>
      <c r="Q116" s="37"/>
      <c r="R116" s="419"/>
      <c r="S116" s="419"/>
      <c r="T116" s="419"/>
      <c r="U116" s="419"/>
      <c r="V116" s="419"/>
      <c r="W116" s="419"/>
      <c r="X116" s="419"/>
      <c r="Y116" s="37"/>
      <c r="Z116" s="419"/>
      <c r="AA116" s="419"/>
      <c r="AB116" s="419"/>
      <c r="AC116" s="419"/>
      <c r="AD116" s="419"/>
      <c r="AE116" s="419"/>
      <c r="AF116" s="419"/>
      <c r="AH116" s="413"/>
      <c r="AI116" s="409"/>
      <c r="AJ116" s="409"/>
      <c r="AK116" s="409"/>
      <c r="AL116" s="409"/>
      <c r="AM116" s="409"/>
      <c r="AN116" s="37"/>
      <c r="AO116" s="414"/>
      <c r="AP116" s="410"/>
      <c r="AQ116" s="410"/>
    </row>
    <row r="117" spans="1:43" s="10" customFormat="1" ht="15" outlineLevel="1">
      <c r="A117" s="37"/>
      <c r="B117" s="37"/>
      <c r="C117" s="77"/>
      <c r="D117" s="77"/>
      <c r="E117" s="37"/>
      <c r="F117" s="43"/>
      <c r="G117" s="37"/>
      <c r="H117" s="37"/>
      <c r="I117" s="37"/>
      <c r="J117" s="37"/>
      <c r="K117" s="37"/>
      <c r="L117" s="37"/>
      <c r="M117" s="37"/>
      <c r="N117" s="37"/>
      <c r="O117" s="37"/>
      <c r="P117" s="37"/>
      <c r="Q117" s="37"/>
      <c r="R117" s="419"/>
      <c r="S117" s="419"/>
      <c r="T117" s="419"/>
      <c r="U117" s="419"/>
      <c r="V117" s="419"/>
      <c r="W117" s="419"/>
      <c r="X117" s="419"/>
      <c r="Y117" s="37"/>
      <c r="Z117" s="419"/>
      <c r="AA117" s="419"/>
      <c r="AB117" s="419"/>
      <c r="AC117" s="419"/>
      <c r="AD117" s="419"/>
      <c r="AE117" s="419"/>
      <c r="AF117" s="419"/>
      <c r="AH117" s="413"/>
      <c r="AI117" s="409"/>
      <c r="AJ117" s="409"/>
      <c r="AK117" s="409"/>
      <c r="AL117" s="409"/>
      <c r="AM117" s="409"/>
      <c r="AN117" s="37"/>
      <c r="AO117" s="414"/>
      <c r="AP117" s="410"/>
      <c r="AQ117" s="410"/>
    </row>
    <row r="118" spans="1:43" s="10" customFormat="1" ht="15" outlineLevel="1">
      <c r="A118" s="38">
        <v>420</v>
      </c>
      <c r="B118" s="61" t="s">
        <v>39</v>
      </c>
      <c r="C118" s="78"/>
      <c r="D118" s="78"/>
      <c r="E118" s="37"/>
      <c r="F118" s="61"/>
      <c r="G118" s="37"/>
      <c r="H118" s="37"/>
      <c r="I118" s="37"/>
      <c r="J118" s="37"/>
      <c r="K118" s="37"/>
      <c r="L118" s="37"/>
      <c r="M118" s="37"/>
      <c r="N118" s="37"/>
      <c r="O118" s="37"/>
      <c r="P118" s="37"/>
      <c r="Q118" s="37"/>
      <c r="R118" s="422"/>
      <c r="S118" s="422"/>
      <c r="T118" s="422"/>
      <c r="U118" s="422"/>
      <c r="V118" s="422"/>
      <c r="W118" s="422"/>
      <c r="X118" s="422"/>
      <c r="Y118" s="37"/>
      <c r="Z118" s="422"/>
      <c r="AA118" s="422"/>
      <c r="AB118" s="422"/>
      <c r="AC118" s="422"/>
      <c r="AD118" s="422"/>
      <c r="AE118" s="422"/>
      <c r="AF118" s="422"/>
      <c r="AH118" s="409"/>
      <c r="AI118" s="409"/>
      <c r="AJ118" s="409"/>
      <c r="AK118" s="409"/>
      <c r="AL118" s="409"/>
      <c r="AM118" s="409"/>
      <c r="AN118" s="37"/>
      <c r="AO118" s="410"/>
      <c r="AP118" s="410"/>
      <c r="AQ118" s="410"/>
    </row>
    <row r="119" spans="1:43" s="10" customFormat="1" ht="15" outlineLevel="1">
      <c r="A119" s="37">
        <v>422</v>
      </c>
      <c r="B119" s="37"/>
      <c r="C119" s="43" t="s">
        <v>38</v>
      </c>
      <c r="D119" s="77"/>
      <c r="E119" s="37"/>
      <c r="F119" s="43"/>
      <c r="G119" s="37"/>
      <c r="H119" s="37"/>
      <c r="I119" s="37"/>
      <c r="J119" s="37"/>
      <c r="K119" s="37"/>
      <c r="L119" s="37"/>
      <c r="M119" s="37"/>
      <c r="N119" s="37"/>
      <c r="O119" s="37"/>
      <c r="P119" s="37"/>
      <c r="Q119" s="37"/>
      <c r="R119" s="419"/>
      <c r="S119" s="419"/>
      <c r="T119" s="419"/>
      <c r="U119" s="419"/>
      <c r="V119" s="419"/>
      <c r="W119" s="419"/>
      <c r="X119" s="419"/>
      <c r="Y119" s="37"/>
      <c r="Z119" s="419"/>
      <c r="AA119" s="419"/>
      <c r="AB119" s="419"/>
      <c r="AC119" s="419"/>
      <c r="AD119" s="419"/>
      <c r="AE119" s="419"/>
      <c r="AF119" s="419"/>
      <c r="AH119" s="413"/>
      <c r="AI119" s="409"/>
      <c r="AJ119" s="409"/>
      <c r="AK119" s="409"/>
      <c r="AL119" s="409"/>
      <c r="AM119" s="409"/>
      <c r="AN119" s="37"/>
      <c r="AO119" s="414"/>
      <c r="AP119" s="410"/>
      <c r="AQ119" s="410"/>
    </row>
    <row r="120" spans="1:43" s="10" customFormat="1" ht="15" outlineLevel="1">
      <c r="A120" s="37">
        <v>423</v>
      </c>
      <c r="B120" s="37"/>
      <c r="C120" s="43" t="s">
        <v>37</v>
      </c>
      <c r="D120" s="77"/>
      <c r="E120" s="37"/>
      <c r="F120" s="43"/>
      <c r="G120" s="37"/>
      <c r="H120" s="37"/>
      <c r="I120" s="37"/>
      <c r="J120" s="37"/>
      <c r="K120" s="37"/>
      <c r="L120" s="37"/>
      <c r="M120" s="37"/>
      <c r="N120" s="37"/>
      <c r="O120" s="37"/>
      <c r="P120" s="37"/>
      <c r="Q120" s="37"/>
      <c r="R120" s="419"/>
      <c r="S120" s="419"/>
      <c r="T120" s="419"/>
      <c r="U120" s="419"/>
      <c r="V120" s="419"/>
      <c r="W120" s="419"/>
      <c r="X120" s="419"/>
      <c r="Y120" s="37"/>
      <c r="Z120" s="419"/>
      <c r="AA120" s="419"/>
      <c r="AB120" s="419"/>
      <c r="AC120" s="419"/>
      <c r="AD120" s="419"/>
      <c r="AE120" s="419"/>
      <c r="AF120" s="419"/>
      <c r="AH120" s="413"/>
      <c r="AI120" s="409"/>
      <c r="AJ120" s="409"/>
      <c r="AK120" s="409"/>
      <c r="AL120" s="409"/>
      <c r="AM120" s="409"/>
      <c r="AN120" s="37"/>
      <c r="AO120" s="414"/>
      <c r="AP120" s="410"/>
      <c r="AQ120" s="410"/>
    </row>
    <row r="121" spans="1:43" s="10" customFormat="1" ht="15" outlineLevel="1">
      <c r="A121" s="37">
        <v>424</v>
      </c>
      <c r="B121" s="37"/>
      <c r="C121" s="43" t="s">
        <v>36</v>
      </c>
      <c r="D121" s="77"/>
      <c r="E121" s="37"/>
      <c r="F121" s="43"/>
      <c r="G121" s="37"/>
      <c r="H121" s="37"/>
      <c r="I121" s="37"/>
      <c r="J121" s="37"/>
      <c r="K121" s="37"/>
      <c r="L121" s="37"/>
      <c r="M121" s="37"/>
      <c r="N121" s="37"/>
      <c r="O121" s="37"/>
      <c r="P121" s="37"/>
      <c r="Q121" s="37"/>
      <c r="R121" s="419"/>
      <c r="S121" s="419"/>
      <c r="T121" s="419"/>
      <c r="U121" s="419"/>
      <c r="V121" s="419"/>
      <c r="W121" s="419"/>
      <c r="X121" s="419"/>
      <c r="Y121" s="37"/>
      <c r="Z121" s="419"/>
      <c r="AA121" s="419"/>
      <c r="AB121" s="419"/>
      <c r="AC121" s="419"/>
      <c r="AD121" s="419"/>
      <c r="AE121" s="419"/>
      <c r="AF121" s="419"/>
      <c r="AH121" s="413"/>
      <c r="AI121" s="409"/>
      <c r="AJ121" s="409"/>
      <c r="AK121" s="409"/>
      <c r="AL121" s="409"/>
      <c r="AM121" s="409"/>
      <c r="AN121" s="37"/>
      <c r="AO121" s="414"/>
      <c r="AP121" s="410"/>
      <c r="AQ121" s="410"/>
    </row>
    <row r="122" spans="1:43" s="10" customFormat="1" ht="15" outlineLevel="1">
      <c r="A122" s="37">
        <v>427</v>
      </c>
      <c r="B122" s="37"/>
      <c r="C122" s="43" t="s">
        <v>35</v>
      </c>
      <c r="D122" s="77"/>
      <c r="E122" s="37"/>
      <c r="F122" s="43"/>
      <c r="G122" s="37"/>
      <c r="H122" s="37"/>
      <c r="I122" s="37"/>
      <c r="J122" s="37"/>
      <c r="K122" s="37"/>
      <c r="L122" s="37"/>
      <c r="M122" s="37"/>
      <c r="N122" s="37"/>
      <c r="O122" s="37"/>
      <c r="P122" s="37"/>
      <c r="Q122" s="37"/>
      <c r="R122" s="419"/>
      <c r="S122" s="419"/>
      <c r="T122" s="419"/>
      <c r="U122" s="419"/>
      <c r="V122" s="419"/>
      <c r="W122" s="419"/>
      <c r="X122" s="419"/>
      <c r="Y122" s="37"/>
      <c r="Z122" s="419"/>
      <c r="AA122" s="419"/>
      <c r="AB122" s="419"/>
      <c r="AC122" s="419"/>
      <c r="AD122" s="419"/>
      <c r="AE122" s="419"/>
      <c r="AF122" s="419"/>
      <c r="AH122" s="413"/>
      <c r="AI122" s="409"/>
      <c r="AJ122" s="409"/>
      <c r="AK122" s="409"/>
      <c r="AL122" s="409"/>
      <c r="AM122" s="409"/>
      <c r="AN122" s="37"/>
      <c r="AO122" s="414"/>
      <c r="AP122" s="410"/>
      <c r="AQ122" s="410"/>
    </row>
    <row r="123" spans="1:43" s="10" customFormat="1" ht="15" outlineLevel="1">
      <c r="A123" s="37"/>
      <c r="B123" s="37"/>
      <c r="C123" s="77"/>
      <c r="D123" s="77"/>
      <c r="E123" s="37"/>
      <c r="F123" s="43"/>
      <c r="G123" s="37"/>
      <c r="H123" s="37"/>
      <c r="I123" s="37"/>
      <c r="J123" s="37"/>
      <c r="K123" s="37"/>
      <c r="L123" s="37"/>
      <c r="M123" s="37"/>
      <c r="N123" s="37"/>
      <c r="O123" s="37"/>
      <c r="P123" s="37"/>
      <c r="Q123" s="37"/>
      <c r="R123" s="419"/>
      <c r="S123" s="419"/>
      <c r="T123" s="419"/>
      <c r="U123" s="419"/>
      <c r="V123" s="419"/>
      <c r="W123" s="419"/>
      <c r="X123" s="419"/>
      <c r="Y123" s="37"/>
      <c r="Z123" s="419"/>
      <c r="AA123" s="419"/>
      <c r="AB123" s="419"/>
      <c r="AC123" s="419"/>
      <c r="AD123" s="419"/>
      <c r="AE123" s="419"/>
      <c r="AF123" s="419"/>
      <c r="AH123" s="413"/>
      <c r="AI123" s="413"/>
      <c r="AJ123" s="413"/>
      <c r="AK123" s="413"/>
      <c r="AL123" s="413"/>
      <c r="AM123" s="413"/>
      <c r="AN123" s="37"/>
      <c r="AO123" s="414"/>
      <c r="AP123" s="410"/>
      <c r="AQ123" s="410"/>
    </row>
    <row r="124" spans="1:43" s="10" customFormat="1" ht="15.75" outlineLevel="1" thickBot="1">
      <c r="A124" s="38">
        <v>430</v>
      </c>
      <c r="B124" s="67" t="s">
        <v>34</v>
      </c>
      <c r="C124" s="78"/>
      <c r="D124" s="78"/>
      <c r="E124" s="37"/>
      <c r="F124" s="61"/>
      <c r="G124" s="37"/>
      <c r="H124" s="37"/>
      <c r="I124" s="37"/>
      <c r="J124" s="37"/>
      <c r="K124" s="37"/>
      <c r="L124" s="37"/>
      <c r="M124" s="37"/>
      <c r="N124" s="37"/>
      <c r="O124" s="37"/>
      <c r="P124" s="37"/>
      <c r="Q124" s="37"/>
      <c r="R124" s="424"/>
      <c r="S124" s="424"/>
      <c r="T124" s="424"/>
      <c r="U124" s="424"/>
      <c r="V124" s="424"/>
      <c r="W124" s="424"/>
      <c r="X124" s="424"/>
      <c r="Y124" s="37"/>
      <c r="Z124" s="424"/>
      <c r="AA124" s="424"/>
      <c r="AB124" s="424"/>
      <c r="AC124" s="424"/>
      <c r="AD124" s="424"/>
      <c r="AE124" s="424"/>
      <c r="AF124" s="424"/>
      <c r="AH124" s="411"/>
      <c r="AI124" s="411"/>
      <c r="AJ124" s="411"/>
      <c r="AK124" s="411"/>
      <c r="AL124" s="411"/>
      <c r="AM124" s="411"/>
      <c r="AN124" s="37"/>
      <c r="AO124" s="412"/>
      <c r="AP124" s="412"/>
      <c r="AQ124" s="412"/>
    </row>
    <row r="125" spans="1:43" s="10" customFormat="1" ht="15.75" outlineLevel="1" thickTop="1">
      <c r="A125" s="38"/>
      <c r="B125" s="37"/>
      <c r="C125" s="78"/>
      <c r="D125" s="77"/>
      <c r="E125" s="37"/>
      <c r="F125" s="61"/>
      <c r="G125" s="37"/>
      <c r="H125" s="37"/>
      <c r="I125" s="37"/>
      <c r="J125" s="37"/>
      <c r="K125" s="37"/>
      <c r="L125" s="37"/>
      <c r="M125" s="37"/>
      <c r="N125" s="37"/>
      <c r="O125" s="37"/>
      <c r="P125" s="37"/>
      <c r="Q125" s="37"/>
      <c r="R125" s="37"/>
      <c r="S125" s="37"/>
      <c r="T125" s="61"/>
      <c r="U125" s="61"/>
      <c r="V125" s="61"/>
      <c r="W125" s="61"/>
      <c r="X125" s="61"/>
      <c r="Y125" s="61"/>
      <c r="Z125" s="37"/>
      <c r="AA125" s="61"/>
      <c r="AB125" s="61"/>
      <c r="AC125" s="61"/>
      <c r="AD125" s="61"/>
      <c r="AE125" s="61"/>
      <c r="AF125" s="61"/>
      <c r="AH125" s="37"/>
      <c r="AI125" s="61"/>
      <c r="AJ125" s="61"/>
      <c r="AK125" s="61"/>
      <c r="AL125" s="61"/>
      <c r="AM125" s="61"/>
      <c r="AN125" s="61"/>
      <c r="AO125" s="62"/>
      <c r="AP125" s="60"/>
      <c r="AQ125" s="60"/>
    </row>
    <row r="126" spans="1:43" s="10" customFormat="1" ht="15">
      <c r="A126" s="37"/>
      <c r="B126" s="50"/>
      <c r="C126" s="50"/>
      <c r="D126" s="48"/>
      <c r="E126" s="48"/>
      <c r="F126" s="48"/>
      <c r="G126" s="48"/>
      <c r="H126" s="52"/>
      <c r="I126" s="48"/>
      <c r="J126" s="48"/>
      <c r="K126" s="48"/>
      <c r="L126" s="48"/>
      <c r="M126" s="48"/>
      <c r="N126" s="48"/>
      <c r="O126" s="48"/>
      <c r="P126" s="48"/>
      <c r="Q126" s="48"/>
      <c r="R126" s="49"/>
      <c r="S126" s="49"/>
      <c r="T126" s="49"/>
      <c r="U126" s="49"/>
      <c r="V126" s="49"/>
      <c r="W126" s="49"/>
      <c r="X126" s="48"/>
      <c r="Y126" s="51"/>
      <c r="Z126" s="48"/>
      <c r="AA126" s="48"/>
      <c r="AB126" s="48"/>
      <c r="AC126" s="48"/>
      <c r="AD126" s="48"/>
      <c r="AE126" s="48"/>
      <c r="AF126" s="48"/>
      <c r="AH126" s="48"/>
      <c r="AI126" s="48"/>
      <c r="AJ126" s="48"/>
      <c r="AK126" s="48"/>
      <c r="AL126" s="48"/>
      <c r="AM126" s="48"/>
      <c r="AN126" s="51"/>
      <c r="AO126" s="76"/>
      <c r="AP126" s="76"/>
      <c r="AQ126" s="76"/>
    </row>
    <row r="127" spans="1:43" s="10" customFormat="1" ht="16.5" outlineLevel="1">
      <c r="A127" s="37"/>
      <c r="B127" s="75" t="s">
        <v>33</v>
      </c>
      <c r="C127" s="70"/>
      <c r="D127" s="70"/>
      <c r="E127" s="70"/>
      <c r="F127" s="72"/>
      <c r="G127" s="72"/>
      <c r="H127" s="72"/>
      <c r="I127" s="70"/>
      <c r="J127" s="70"/>
      <c r="K127" s="70"/>
      <c r="L127" s="70"/>
      <c r="M127" s="70"/>
      <c r="N127" s="70"/>
      <c r="O127" s="70"/>
      <c r="P127" s="70"/>
      <c r="Q127" s="70"/>
      <c r="R127" s="70"/>
      <c r="S127" s="70"/>
      <c r="T127" s="70"/>
      <c r="U127" s="70"/>
      <c r="V127" s="70"/>
      <c r="W127" s="70"/>
      <c r="X127" s="70"/>
      <c r="Y127" s="70"/>
      <c r="Z127" s="70"/>
      <c r="AA127" s="70"/>
      <c r="AB127" s="70"/>
      <c r="AC127" s="70"/>
      <c r="AD127" s="70"/>
      <c r="AE127" s="70"/>
      <c r="AF127" s="70"/>
      <c r="AG127" s="71"/>
      <c r="AH127" s="70"/>
      <c r="AI127" s="70"/>
      <c r="AJ127" s="70"/>
      <c r="AK127" s="70"/>
      <c r="AL127" s="70"/>
      <c r="AM127" s="70"/>
      <c r="AN127" s="70"/>
      <c r="AO127" s="69"/>
      <c r="AP127" s="69"/>
      <c r="AQ127" s="69"/>
    </row>
    <row r="128" spans="1:43" s="10" customFormat="1" ht="15" outlineLevel="1">
      <c r="A128" s="37"/>
      <c r="B128" s="73" t="e">
        <f>#REF!</f>
        <v>#REF!</v>
      </c>
      <c r="C128" s="70"/>
      <c r="D128" s="70"/>
      <c r="E128" s="70"/>
      <c r="F128" s="72"/>
      <c r="G128" s="72"/>
      <c r="H128" s="72"/>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1"/>
      <c r="AH128" s="70"/>
      <c r="AI128" s="70"/>
      <c r="AJ128" s="70"/>
      <c r="AK128" s="70"/>
      <c r="AL128" s="70"/>
      <c r="AM128" s="70"/>
      <c r="AN128" s="70"/>
      <c r="AO128" s="69"/>
      <c r="AP128" s="69"/>
      <c r="AQ128" s="69"/>
    </row>
    <row r="129" spans="1:43" s="10" customFormat="1" ht="15" outlineLevel="1">
      <c r="A129" s="37"/>
      <c r="B129" s="74" t="s">
        <v>32</v>
      </c>
      <c r="C129" s="70"/>
      <c r="D129" s="70"/>
      <c r="E129" s="70"/>
      <c r="F129" s="72"/>
      <c r="G129" s="72"/>
      <c r="H129" s="72"/>
      <c r="I129" s="70"/>
      <c r="J129" s="70"/>
      <c r="K129" s="70"/>
      <c r="L129" s="70"/>
      <c r="M129" s="70"/>
      <c r="N129" s="70"/>
      <c r="O129" s="70"/>
      <c r="P129" s="70"/>
      <c r="Q129" s="70"/>
      <c r="R129" s="70"/>
      <c r="S129" s="70"/>
      <c r="T129" s="70"/>
      <c r="U129" s="70"/>
      <c r="V129" s="70"/>
      <c r="W129" s="70"/>
      <c r="X129" s="70"/>
      <c r="Y129" s="70"/>
      <c r="Z129" s="70"/>
      <c r="AA129" s="70"/>
      <c r="AB129" s="70"/>
      <c r="AC129" s="70"/>
      <c r="AD129" s="70"/>
      <c r="AE129" s="70"/>
      <c r="AF129" s="70"/>
      <c r="AG129" s="71"/>
      <c r="AH129" s="70"/>
      <c r="AI129" s="70"/>
      <c r="AJ129" s="70"/>
      <c r="AK129" s="70"/>
      <c r="AL129" s="70"/>
      <c r="AM129" s="70"/>
      <c r="AN129" s="70"/>
      <c r="AO129" s="69"/>
      <c r="AP129" s="69"/>
      <c r="AQ129" s="69"/>
    </row>
    <row r="130" spans="1:43" s="10" customFormat="1" ht="15" outlineLevel="1">
      <c r="A130" s="37"/>
      <c r="B130" s="73"/>
      <c r="C130" s="70"/>
      <c r="D130" s="70"/>
      <c r="E130" s="70"/>
      <c r="F130" s="72"/>
      <c r="G130" s="72"/>
      <c r="H130" s="72"/>
      <c r="I130" s="70"/>
      <c r="J130" s="70"/>
      <c r="K130" s="70"/>
      <c r="L130" s="70"/>
      <c r="M130" s="70"/>
      <c r="N130" s="70"/>
      <c r="O130" s="70"/>
      <c r="P130" s="70"/>
      <c r="Q130" s="70"/>
      <c r="R130" s="70"/>
      <c r="S130" s="70"/>
      <c r="T130" s="70"/>
      <c r="U130" s="70"/>
      <c r="V130" s="70"/>
      <c r="W130" s="70"/>
      <c r="X130" s="70"/>
      <c r="Y130" s="70"/>
      <c r="Z130" s="70"/>
      <c r="AA130" s="70"/>
      <c r="AB130" s="70"/>
      <c r="AC130" s="70"/>
      <c r="AD130" s="70"/>
      <c r="AE130" s="70"/>
      <c r="AF130" s="70"/>
      <c r="AG130" s="71"/>
      <c r="AH130" s="70"/>
      <c r="AI130" s="70"/>
      <c r="AJ130" s="70"/>
      <c r="AK130" s="70"/>
      <c r="AL130" s="70"/>
      <c r="AM130" s="70"/>
      <c r="AN130" s="70"/>
      <c r="AO130" s="69"/>
      <c r="AP130" s="69"/>
      <c r="AQ130" s="69"/>
    </row>
    <row r="131" spans="1:43" s="10" customFormat="1" ht="15" outlineLevel="1">
      <c r="A131" s="37"/>
      <c r="B131" s="68"/>
      <c r="C131" s="68"/>
      <c r="D131" s="68"/>
      <c r="E131" s="68"/>
      <c r="F131" s="68"/>
      <c r="G131" s="68"/>
      <c r="H131" s="68"/>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H131" s="37"/>
      <c r="AI131" s="37"/>
      <c r="AJ131" s="37"/>
      <c r="AK131" s="37"/>
      <c r="AL131" s="37"/>
      <c r="AM131" s="37"/>
      <c r="AN131" s="37"/>
      <c r="AO131" s="62"/>
      <c r="AP131" s="62"/>
      <c r="AQ131" s="62"/>
    </row>
    <row r="132" spans="1:43" s="10" customFormat="1" ht="15" outlineLevel="1">
      <c r="A132" s="67" t="s">
        <v>325</v>
      </c>
      <c r="B132" s="67" t="s">
        <v>324</v>
      </c>
      <c r="C132" s="37"/>
      <c r="D132" s="37"/>
      <c r="E132" s="38"/>
      <c r="F132" s="37"/>
      <c r="G132" s="66"/>
      <c r="H132" s="37"/>
      <c r="I132" s="37"/>
      <c r="J132" s="37"/>
      <c r="K132" s="37"/>
      <c r="L132" s="37"/>
      <c r="M132" s="37"/>
      <c r="N132" s="37"/>
      <c r="O132" s="37"/>
      <c r="P132" s="37"/>
      <c r="Q132" s="37"/>
      <c r="R132" s="415"/>
      <c r="S132" s="415"/>
      <c r="T132" s="415"/>
      <c r="U132" s="415"/>
      <c r="V132" s="415"/>
      <c r="W132" s="415"/>
      <c r="X132" s="415"/>
      <c r="Y132" s="37"/>
      <c r="Z132" s="415"/>
      <c r="AA132" s="415"/>
      <c r="AB132" s="415"/>
      <c r="AC132" s="415"/>
      <c r="AD132" s="415"/>
      <c r="AE132" s="415"/>
      <c r="AF132" s="415"/>
      <c r="AH132" s="415"/>
      <c r="AI132" s="415"/>
      <c r="AJ132" s="415"/>
      <c r="AK132" s="415"/>
      <c r="AL132" s="415"/>
      <c r="AM132" s="415"/>
      <c r="AN132" s="37"/>
      <c r="AO132" s="416"/>
      <c r="AP132" s="416"/>
      <c r="AQ132" s="416"/>
    </row>
    <row r="133" spans="1:43" s="10" customFormat="1" ht="15" outlineLevel="1">
      <c r="A133" s="37"/>
      <c r="B133" s="37"/>
      <c r="C133" s="64"/>
      <c r="D133" s="37"/>
      <c r="E133" s="64"/>
      <c r="F133" s="37"/>
      <c r="G133" s="63"/>
      <c r="H133" s="37"/>
      <c r="I133" s="37"/>
      <c r="J133" s="37"/>
      <c r="K133" s="37"/>
      <c r="L133" s="37"/>
      <c r="M133" s="37"/>
      <c r="N133" s="37"/>
      <c r="O133" s="37"/>
      <c r="P133" s="37"/>
      <c r="Q133" s="37"/>
      <c r="R133" s="425"/>
      <c r="S133" s="425"/>
      <c r="T133" s="425"/>
      <c r="U133" s="425"/>
      <c r="V133" s="425"/>
      <c r="W133" s="425"/>
      <c r="X133" s="425"/>
      <c r="Y133" s="37"/>
      <c r="Z133" s="425"/>
      <c r="AA133" s="425"/>
      <c r="AB133" s="425"/>
      <c r="AC133" s="425"/>
      <c r="AD133" s="425"/>
      <c r="AE133" s="425"/>
      <c r="AF133" s="425"/>
      <c r="AH133" s="413"/>
      <c r="AI133" s="413"/>
      <c r="AJ133" s="413"/>
      <c r="AK133" s="413"/>
      <c r="AL133" s="413"/>
      <c r="AM133" s="413"/>
      <c r="AN133" s="37"/>
      <c r="AO133" s="414"/>
      <c r="AP133" s="417"/>
      <c r="AQ133" s="417"/>
    </row>
    <row r="134" spans="1:43" s="10" customFormat="1" ht="15" outlineLevel="1">
      <c r="A134" s="38" t="s">
        <v>31</v>
      </c>
      <c r="B134" s="59" t="s">
        <v>30</v>
      </c>
      <c r="C134" s="58"/>
      <c r="D134" s="37"/>
      <c r="E134" s="58"/>
      <c r="F134" s="37"/>
      <c r="G134" s="57"/>
      <c r="H134" s="37"/>
      <c r="I134" s="37"/>
      <c r="J134" s="37"/>
      <c r="K134" s="37"/>
      <c r="L134" s="37"/>
      <c r="M134" s="37"/>
      <c r="N134" s="37"/>
      <c r="O134" s="37"/>
      <c r="P134" s="37"/>
      <c r="Q134" s="37"/>
      <c r="R134" s="422"/>
      <c r="S134" s="422"/>
      <c r="T134" s="422"/>
      <c r="U134" s="422"/>
      <c r="V134" s="422"/>
      <c r="W134" s="422"/>
      <c r="X134" s="422"/>
      <c r="Y134" s="37"/>
      <c r="Z134" s="422"/>
      <c r="AA134" s="422"/>
      <c r="AB134" s="422"/>
      <c r="AC134" s="422"/>
      <c r="AD134" s="422"/>
      <c r="AE134" s="422"/>
      <c r="AF134" s="422"/>
      <c r="AH134" s="409"/>
      <c r="AI134" s="409"/>
      <c r="AJ134" s="409"/>
      <c r="AK134" s="409"/>
      <c r="AL134" s="409"/>
      <c r="AM134" s="409"/>
      <c r="AN134" s="37"/>
      <c r="AO134" s="410"/>
      <c r="AP134" s="410"/>
      <c r="AQ134" s="410"/>
    </row>
    <row r="135" spans="1:43" s="10" customFormat="1" ht="15" outlineLevel="1">
      <c r="A135" s="37" t="s">
        <v>29</v>
      </c>
      <c r="B135" s="65" t="s">
        <v>28</v>
      </c>
      <c r="C135" s="64"/>
      <c r="D135" s="37"/>
      <c r="E135" s="64"/>
      <c r="F135" s="37"/>
      <c r="G135" s="63"/>
      <c r="H135" s="37"/>
      <c r="I135" s="37"/>
      <c r="J135" s="37"/>
      <c r="K135" s="37"/>
      <c r="L135" s="37"/>
      <c r="M135" s="37"/>
      <c r="N135" s="37"/>
      <c r="O135" s="37"/>
      <c r="P135" s="37"/>
      <c r="Q135" s="37"/>
      <c r="R135" s="419"/>
      <c r="S135" s="419"/>
      <c r="T135" s="419"/>
      <c r="U135" s="419"/>
      <c r="V135" s="419"/>
      <c r="W135" s="419"/>
      <c r="X135" s="419"/>
      <c r="Y135" s="37"/>
      <c r="Z135" s="419"/>
      <c r="AA135" s="419"/>
      <c r="AB135" s="419"/>
      <c r="AC135" s="419"/>
      <c r="AD135" s="419"/>
      <c r="AE135" s="419"/>
      <c r="AF135" s="419"/>
      <c r="AH135" s="413"/>
      <c r="AI135" s="409"/>
      <c r="AJ135" s="409"/>
      <c r="AK135" s="409"/>
      <c r="AL135" s="409"/>
      <c r="AM135" s="409"/>
      <c r="AN135" s="37"/>
      <c r="AO135" s="414"/>
      <c r="AP135" s="410"/>
      <c r="AQ135" s="410"/>
    </row>
    <row r="136" spans="1:43" s="10" customFormat="1" ht="15" outlineLevel="1">
      <c r="A136" s="37"/>
      <c r="B136" s="37"/>
      <c r="C136" s="64"/>
      <c r="D136" s="37"/>
      <c r="E136" s="64"/>
      <c r="F136" s="37"/>
      <c r="G136" s="63"/>
      <c r="H136" s="37"/>
      <c r="I136" s="37"/>
      <c r="J136" s="37"/>
      <c r="K136" s="37"/>
      <c r="L136" s="37"/>
      <c r="M136" s="37"/>
      <c r="N136" s="37"/>
      <c r="O136" s="37"/>
      <c r="P136" s="37"/>
      <c r="Q136" s="37"/>
      <c r="R136" s="425"/>
      <c r="S136" s="425"/>
      <c r="T136" s="425"/>
      <c r="U136" s="425"/>
      <c r="V136" s="425"/>
      <c r="W136" s="425"/>
      <c r="X136" s="425"/>
      <c r="Y136" s="37"/>
      <c r="Z136" s="425"/>
      <c r="AA136" s="425"/>
      <c r="AB136" s="425"/>
      <c r="AC136" s="425"/>
      <c r="AD136" s="425"/>
      <c r="AE136" s="425"/>
      <c r="AF136" s="425"/>
      <c r="AH136" s="413"/>
      <c r="AI136" s="409"/>
      <c r="AJ136" s="409"/>
      <c r="AK136" s="409"/>
      <c r="AL136" s="409"/>
      <c r="AM136" s="409"/>
      <c r="AN136" s="37"/>
      <c r="AO136" s="414"/>
      <c r="AP136" s="410"/>
      <c r="AQ136" s="410"/>
    </row>
    <row r="137" spans="1:43" s="10" customFormat="1" ht="15" outlineLevel="1">
      <c r="A137" s="38" t="s">
        <v>27</v>
      </c>
      <c r="B137" s="59" t="s">
        <v>26</v>
      </c>
      <c r="C137" s="58"/>
      <c r="D137" s="37"/>
      <c r="E137" s="58"/>
      <c r="F137" s="37"/>
      <c r="G137" s="57"/>
      <c r="H137" s="37"/>
      <c r="I137" s="37"/>
      <c r="J137" s="37"/>
      <c r="K137" s="37"/>
      <c r="L137" s="37"/>
      <c r="M137" s="37"/>
      <c r="N137" s="37"/>
      <c r="O137" s="37"/>
      <c r="P137" s="37"/>
      <c r="Q137" s="37"/>
      <c r="R137" s="422"/>
      <c r="S137" s="422"/>
      <c r="T137" s="422"/>
      <c r="U137" s="422"/>
      <c r="V137" s="422"/>
      <c r="W137" s="422"/>
      <c r="X137" s="422"/>
      <c r="Y137" s="37"/>
      <c r="Z137" s="422"/>
      <c r="AA137" s="422"/>
      <c r="AB137" s="422"/>
      <c r="AC137" s="422"/>
      <c r="AD137" s="422"/>
      <c r="AE137" s="422"/>
      <c r="AF137" s="422"/>
      <c r="AH137" s="409"/>
      <c r="AI137" s="409"/>
      <c r="AJ137" s="409"/>
      <c r="AK137" s="409"/>
      <c r="AL137" s="409"/>
      <c r="AM137" s="409"/>
      <c r="AN137" s="37"/>
      <c r="AO137" s="410"/>
      <c r="AP137" s="410"/>
      <c r="AQ137" s="410"/>
    </row>
    <row r="138" spans="1:43" s="10" customFormat="1" ht="15" outlineLevel="1">
      <c r="A138" s="37" t="s">
        <v>25</v>
      </c>
      <c r="B138" s="65" t="s">
        <v>24</v>
      </c>
      <c r="C138" s="64"/>
      <c r="D138" s="37"/>
      <c r="E138" s="64"/>
      <c r="F138" s="37"/>
      <c r="G138" s="63"/>
      <c r="H138" s="37"/>
      <c r="I138" s="37"/>
      <c r="J138" s="37"/>
      <c r="K138" s="37"/>
      <c r="L138" s="37"/>
      <c r="M138" s="37"/>
      <c r="N138" s="37"/>
      <c r="O138" s="37"/>
      <c r="P138" s="37"/>
      <c r="Q138" s="37"/>
      <c r="R138" s="419"/>
      <c r="S138" s="419"/>
      <c r="T138" s="419"/>
      <c r="U138" s="419"/>
      <c r="V138" s="419"/>
      <c r="W138" s="419"/>
      <c r="X138" s="419"/>
      <c r="Y138" s="37"/>
      <c r="Z138" s="419"/>
      <c r="AA138" s="419"/>
      <c r="AB138" s="419"/>
      <c r="AC138" s="419"/>
      <c r="AD138" s="419"/>
      <c r="AE138" s="419"/>
      <c r="AF138" s="419"/>
      <c r="AH138" s="413"/>
      <c r="AI138" s="409"/>
      <c r="AJ138" s="409"/>
      <c r="AK138" s="409"/>
      <c r="AL138" s="409"/>
      <c r="AM138" s="409"/>
      <c r="AN138" s="37"/>
      <c r="AO138" s="414"/>
      <c r="AP138" s="410"/>
      <c r="AQ138" s="410"/>
    </row>
    <row r="139" spans="1:43" s="10" customFormat="1" ht="15" outlineLevel="1">
      <c r="A139" s="37"/>
      <c r="B139" s="65" t="s">
        <v>23</v>
      </c>
      <c r="C139" s="64"/>
      <c r="D139" s="37"/>
      <c r="E139" s="64"/>
      <c r="F139" s="37"/>
      <c r="G139" s="63"/>
      <c r="H139" s="37"/>
      <c r="I139" s="37"/>
      <c r="J139" s="37"/>
      <c r="K139" s="37"/>
      <c r="L139" s="37"/>
      <c r="M139" s="37"/>
      <c r="N139" s="37"/>
      <c r="O139" s="37"/>
      <c r="P139" s="37"/>
      <c r="Q139" s="37"/>
      <c r="R139" s="419"/>
      <c r="S139" s="419"/>
      <c r="T139" s="419"/>
      <c r="U139" s="419"/>
      <c r="V139" s="419"/>
      <c r="W139" s="419"/>
      <c r="X139" s="419"/>
      <c r="Y139" s="37"/>
      <c r="Z139" s="419"/>
      <c r="AA139" s="419"/>
      <c r="AB139" s="419"/>
      <c r="AC139" s="419"/>
      <c r="AD139" s="419"/>
      <c r="AE139" s="419"/>
      <c r="AF139" s="419"/>
      <c r="AH139" s="413"/>
      <c r="AI139" s="409"/>
      <c r="AJ139" s="409"/>
      <c r="AK139" s="409"/>
      <c r="AL139" s="409"/>
      <c r="AM139" s="409"/>
      <c r="AN139" s="37"/>
      <c r="AO139" s="414"/>
      <c r="AP139" s="410"/>
      <c r="AQ139" s="410"/>
    </row>
    <row r="140" spans="1:43" s="10" customFormat="1" ht="15" outlineLevel="1">
      <c r="A140" s="37" t="s">
        <v>22</v>
      </c>
      <c r="B140" s="65" t="s">
        <v>21</v>
      </c>
      <c r="C140" s="64"/>
      <c r="D140" s="37"/>
      <c r="E140" s="64"/>
      <c r="F140" s="37"/>
      <c r="G140" s="63"/>
      <c r="H140" s="37"/>
      <c r="I140" s="37"/>
      <c r="J140" s="37"/>
      <c r="K140" s="37"/>
      <c r="L140" s="37"/>
      <c r="M140" s="37"/>
      <c r="N140" s="37"/>
      <c r="O140" s="37"/>
      <c r="P140" s="37"/>
      <c r="Q140" s="37"/>
      <c r="R140" s="419"/>
      <c r="S140" s="419"/>
      <c r="T140" s="419"/>
      <c r="U140" s="419"/>
      <c r="V140" s="419"/>
      <c r="W140" s="419"/>
      <c r="X140" s="419"/>
      <c r="Y140" s="37"/>
      <c r="Z140" s="419"/>
      <c r="AA140" s="419"/>
      <c r="AB140" s="419"/>
      <c r="AC140" s="419"/>
      <c r="AD140" s="419"/>
      <c r="AE140" s="419"/>
      <c r="AF140" s="419"/>
      <c r="AH140" s="413"/>
      <c r="AI140" s="409"/>
      <c r="AJ140" s="409"/>
      <c r="AK140" s="409"/>
      <c r="AL140" s="409"/>
      <c r="AM140" s="409"/>
      <c r="AN140" s="37"/>
      <c r="AO140" s="414"/>
      <c r="AP140" s="410"/>
      <c r="AQ140" s="410"/>
    </row>
    <row r="141" spans="1:43" s="10" customFormat="1" ht="15" outlineLevel="1">
      <c r="A141" s="37" t="s">
        <v>20</v>
      </c>
      <c r="B141" s="65" t="s">
        <v>19</v>
      </c>
      <c r="C141" s="64"/>
      <c r="D141" s="37"/>
      <c r="E141" s="64"/>
      <c r="F141" s="37"/>
      <c r="G141" s="63"/>
      <c r="H141" s="37"/>
      <c r="I141" s="37"/>
      <c r="J141" s="37"/>
      <c r="K141" s="37"/>
      <c r="L141" s="37"/>
      <c r="M141" s="37"/>
      <c r="N141" s="37"/>
      <c r="O141" s="37"/>
      <c r="P141" s="37"/>
      <c r="Q141" s="37"/>
      <c r="R141" s="419"/>
      <c r="S141" s="419"/>
      <c r="T141" s="419"/>
      <c r="U141" s="419"/>
      <c r="V141" s="419"/>
      <c r="W141" s="419"/>
      <c r="X141" s="419"/>
      <c r="Y141" s="37"/>
      <c r="Z141" s="419"/>
      <c r="AA141" s="419"/>
      <c r="AB141" s="419"/>
      <c r="AC141" s="419"/>
      <c r="AD141" s="419"/>
      <c r="AE141" s="419"/>
      <c r="AF141" s="419"/>
      <c r="AH141" s="413"/>
      <c r="AI141" s="409"/>
      <c r="AJ141" s="409"/>
      <c r="AK141" s="409"/>
      <c r="AL141" s="409"/>
      <c r="AM141" s="409"/>
      <c r="AN141" s="37"/>
      <c r="AO141" s="414"/>
      <c r="AP141" s="410"/>
      <c r="AQ141" s="410"/>
    </row>
    <row r="142" spans="1:43" s="10" customFormat="1" ht="15" outlineLevel="1">
      <c r="A142" s="37"/>
      <c r="B142" s="37"/>
      <c r="C142" s="64"/>
      <c r="D142" s="37"/>
      <c r="E142" s="64"/>
      <c r="F142" s="37"/>
      <c r="G142" s="63"/>
      <c r="H142" s="37"/>
      <c r="I142" s="37"/>
      <c r="J142" s="37"/>
      <c r="K142" s="37"/>
      <c r="L142" s="37"/>
      <c r="M142" s="37"/>
      <c r="N142" s="37"/>
      <c r="O142" s="37"/>
      <c r="P142" s="37"/>
      <c r="Q142" s="37"/>
      <c r="R142" s="425"/>
      <c r="S142" s="425"/>
      <c r="T142" s="425"/>
      <c r="U142" s="425"/>
      <c r="V142" s="425"/>
      <c r="W142" s="425"/>
      <c r="X142" s="425"/>
      <c r="Y142" s="37"/>
      <c r="Z142" s="425"/>
      <c r="AA142" s="425"/>
      <c r="AB142" s="425"/>
      <c r="AC142" s="425"/>
      <c r="AD142" s="425"/>
      <c r="AE142" s="425"/>
      <c r="AF142" s="425"/>
      <c r="AH142" s="413"/>
      <c r="AI142" s="409"/>
      <c r="AJ142" s="409"/>
      <c r="AK142" s="409"/>
      <c r="AL142" s="409"/>
      <c r="AM142" s="409"/>
      <c r="AN142" s="37"/>
      <c r="AO142" s="414"/>
      <c r="AP142" s="410"/>
      <c r="AQ142" s="410"/>
    </row>
    <row r="143" spans="1:43" s="10" customFormat="1" ht="15" outlineLevel="1">
      <c r="A143" s="38">
        <v>1</v>
      </c>
      <c r="B143" s="59" t="s">
        <v>18</v>
      </c>
      <c r="C143" s="58"/>
      <c r="D143" s="37"/>
      <c r="E143" s="58"/>
      <c r="F143" s="37"/>
      <c r="G143" s="57"/>
      <c r="H143" s="37"/>
      <c r="I143" s="37"/>
      <c r="J143" s="37"/>
      <c r="K143" s="37"/>
      <c r="L143" s="37"/>
      <c r="M143" s="37"/>
      <c r="N143" s="37"/>
      <c r="O143" s="37"/>
      <c r="P143" s="37"/>
      <c r="Q143" s="37"/>
      <c r="R143" s="422"/>
      <c r="S143" s="422"/>
      <c r="T143" s="422"/>
      <c r="U143" s="422"/>
      <c r="V143" s="422"/>
      <c r="W143" s="422"/>
      <c r="X143" s="422"/>
      <c r="Y143" s="37"/>
      <c r="Z143" s="422"/>
      <c r="AA143" s="422"/>
      <c r="AB143" s="422"/>
      <c r="AC143" s="422"/>
      <c r="AD143" s="422"/>
      <c r="AE143" s="422"/>
      <c r="AF143" s="422"/>
      <c r="AH143" s="409"/>
      <c r="AI143" s="409"/>
      <c r="AJ143" s="409"/>
      <c r="AK143" s="409"/>
      <c r="AL143" s="409"/>
      <c r="AM143" s="409"/>
      <c r="AN143" s="37"/>
      <c r="AO143" s="410"/>
      <c r="AP143" s="410"/>
      <c r="AQ143" s="410"/>
    </row>
    <row r="144" spans="1:43" s="10" customFormat="1" ht="15" outlineLevel="1">
      <c r="A144" s="38">
        <v>2</v>
      </c>
      <c r="B144" s="59" t="s">
        <v>17</v>
      </c>
      <c r="C144" s="58"/>
      <c r="D144" s="37"/>
      <c r="E144" s="58"/>
      <c r="F144" s="37"/>
      <c r="G144" s="57"/>
      <c r="H144" s="37"/>
      <c r="I144" s="37"/>
      <c r="J144" s="37"/>
      <c r="K144" s="37"/>
      <c r="L144" s="37"/>
      <c r="M144" s="37"/>
      <c r="N144" s="37"/>
      <c r="O144" s="37"/>
      <c r="P144" s="37"/>
      <c r="Q144" s="37"/>
      <c r="R144" s="422"/>
      <c r="S144" s="422"/>
      <c r="T144" s="422"/>
      <c r="U144" s="422"/>
      <c r="V144" s="422"/>
      <c r="W144" s="422"/>
      <c r="X144" s="422"/>
      <c r="Y144" s="37"/>
      <c r="Z144" s="422"/>
      <c r="AA144" s="422"/>
      <c r="AB144" s="422"/>
      <c r="AC144" s="422"/>
      <c r="AD144" s="422"/>
      <c r="AE144" s="422"/>
      <c r="AF144" s="422"/>
      <c r="AH144" s="409"/>
      <c r="AI144" s="409"/>
      <c r="AJ144" s="409"/>
      <c r="AK144" s="409"/>
      <c r="AL144" s="409"/>
      <c r="AM144" s="409"/>
      <c r="AN144" s="37"/>
      <c r="AO144" s="410"/>
      <c r="AP144" s="410"/>
      <c r="AQ144" s="410"/>
    </row>
    <row r="145" spans="1:43" s="10" customFormat="1" ht="15" outlineLevel="1">
      <c r="A145" s="38">
        <v>3</v>
      </c>
      <c r="B145" s="59" t="s">
        <v>16</v>
      </c>
      <c r="C145" s="58"/>
      <c r="D145" s="37"/>
      <c r="E145" s="58"/>
      <c r="F145" s="37"/>
      <c r="G145" s="57"/>
      <c r="H145" s="37"/>
      <c r="I145" s="37"/>
      <c r="J145" s="37"/>
      <c r="K145" s="37"/>
      <c r="L145" s="37"/>
      <c r="M145" s="37"/>
      <c r="N145" s="37"/>
      <c r="O145" s="37"/>
      <c r="P145" s="37"/>
      <c r="Q145" s="37"/>
      <c r="R145" s="422"/>
      <c r="S145" s="422"/>
      <c r="T145" s="422"/>
      <c r="U145" s="422"/>
      <c r="V145" s="422"/>
      <c r="W145" s="422"/>
      <c r="X145" s="422"/>
      <c r="Y145" s="37"/>
      <c r="Z145" s="422"/>
      <c r="AA145" s="422"/>
      <c r="AB145" s="422"/>
      <c r="AC145" s="422"/>
      <c r="AD145" s="422"/>
      <c r="AE145" s="422"/>
      <c r="AF145" s="422"/>
      <c r="AH145" s="409"/>
      <c r="AI145" s="409"/>
      <c r="AJ145" s="409"/>
      <c r="AK145" s="409"/>
      <c r="AL145" s="409"/>
      <c r="AM145" s="409"/>
      <c r="AN145" s="37"/>
      <c r="AO145" s="410"/>
      <c r="AP145" s="410"/>
      <c r="AQ145" s="410"/>
    </row>
    <row r="146" spans="1:43" s="10" customFormat="1" ht="15" outlineLevel="1">
      <c r="A146" s="37"/>
      <c r="B146" s="37"/>
      <c r="C146" s="64"/>
      <c r="D146" s="37"/>
      <c r="E146" s="64"/>
      <c r="F146" s="37"/>
      <c r="G146" s="63"/>
      <c r="H146" s="37"/>
      <c r="I146" s="37"/>
      <c r="J146" s="37"/>
      <c r="K146" s="37"/>
      <c r="L146" s="37"/>
      <c r="M146" s="37"/>
      <c r="N146" s="37"/>
      <c r="O146" s="37"/>
      <c r="P146" s="37"/>
      <c r="Q146" s="37"/>
      <c r="R146" s="425"/>
      <c r="S146" s="425"/>
      <c r="T146" s="425"/>
      <c r="U146" s="425"/>
      <c r="V146" s="425"/>
      <c r="W146" s="425"/>
      <c r="X146" s="425"/>
      <c r="Y146" s="37"/>
      <c r="Z146" s="425"/>
      <c r="AA146" s="425"/>
      <c r="AB146" s="425"/>
      <c r="AC146" s="425"/>
      <c r="AD146" s="425"/>
      <c r="AE146" s="425"/>
      <c r="AF146" s="425"/>
      <c r="AH146" s="413"/>
      <c r="AI146" s="409"/>
      <c r="AJ146" s="409"/>
      <c r="AK146" s="409"/>
      <c r="AL146" s="409"/>
      <c r="AM146" s="409"/>
      <c r="AN146" s="37"/>
      <c r="AO146" s="414"/>
      <c r="AP146" s="410"/>
      <c r="AQ146" s="410"/>
    </row>
    <row r="147" spans="1:43" s="10" customFormat="1" ht="15" outlineLevel="1">
      <c r="A147" s="38">
        <v>4</v>
      </c>
      <c r="B147" s="59" t="s">
        <v>15</v>
      </c>
      <c r="C147" s="58"/>
      <c r="D147" s="37"/>
      <c r="E147" s="58"/>
      <c r="F147" s="37"/>
      <c r="G147" s="57"/>
      <c r="H147" s="37"/>
      <c r="I147" s="37"/>
      <c r="J147" s="37"/>
      <c r="K147" s="37"/>
      <c r="L147" s="37"/>
      <c r="M147" s="37"/>
      <c r="N147" s="37"/>
      <c r="O147" s="37"/>
      <c r="P147" s="37"/>
      <c r="Q147" s="37"/>
      <c r="R147" s="422"/>
      <c r="S147" s="422"/>
      <c r="T147" s="422"/>
      <c r="U147" s="422"/>
      <c r="V147" s="422"/>
      <c r="W147" s="422"/>
      <c r="X147" s="422"/>
      <c r="Y147" s="37"/>
      <c r="Z147" s="422"/>
      <c r="AA147" s="422"/>
      <c r="AB147" s="422"/>
      <c r="AC147" s="422"/>
      <c r="AD147" s="422"/>
      <c r="AE147" s="422"/>
      <c r="AF147" s="422"/>
      <c r="AH147" s="409"/>
      <c r="AI147" s="409"/>
      <c r="AJ147" s="409"/>
      <c r="AK147" s="409"/>
      <c r="AL147" s="409"/>
      <c r="AM147" s="409"/>
      <c r="AN147" s="37"/>
      <c r="AO147" s="410"/>
      <c r="AP147" s="410"/>
      <c r="AQ147" s="410"/>
    </row>
    <row r="148" spans="1:43" s="10" customFormat="1" ht="15" outlineLevel="1">
      <c r="A148" s="38">
        <v>5</v>
      </c>
      <c r="B148" s="59" t="s">
        <v>14</v>
      </c>
      <c r="C148" s="58"/>
      <c r="D148" s="37"/>
      <c r="E148" s="58"/>
      <c r="F148" s="37"/>
      <c r="G148" s="57"/>
      <c r="H148" s="37"/>
      <c r="I148" s="37"/>
      <c r="J148" s="37"/>
      <c r="K148" s="37"/>
      <c r="L148" s="37"/>
      <c r="M148" s="37"/>
      <c r="N148" s="37"/>
      <c r="O148" s="37"/>
      <c r="P148" s="37"/>
      <c r="Q148" s="37"/>
      <c r="R148" s="422"/>
      <c r="S148" s="422"/>
      <c r="T148" s="422"/>
      <c r="U148" s="422"/>
      <c r="V148" s="422"/>
      <c r="W148" s="422"/>
      <c r="X148" s="422"/>
      <c r="Y148" s="37"/>
      <c r="Z148" s="422"/>
      <c r="AA148" s="422"/>
      <c r="AB148" s="422"/>
      <c r="AC148" s="422"/>
      <c r="AD148" s="422"/>
      <c r="AE148" s="422"/>
      <c r="AF148" s="422"/>
      <c r="AH148" s="409"/>
      <c r="AI148" s="409"/>
      <c r="AJ148" s="409"/>
      <c r="AK148" s="409"/>
      <c r="AL148" s="409"/>
      <c r="AM148" s="409"/>
      <c r="AN148" s="37"/>
      <c r="AO148" s="410"/>
      <c r="AP148" s="410"/>
      <c r="AQ148" s="410"/>
    </row>
    <row r="149" spans="1:43" s="10" customFormat="1" ht="15" outlineLevel="1">
      <c r="A149" s="37" t="s">
        <v>6</v>
      </c>
      <c r="B149" s="65" t="s">
        <v>5</v>
      </c>
      <c r="C149" s="64"/>
      <c r="D149" s="37"/>
      <c r="E149" s="64"/>
      <c r="F149" s="37"/>
      <c r="G149" s="63"/>
      <c r="H149" s="37"/>
      <c r="I149" s="37"/>
      <c r="J149" s="37"/>
      <c r="K149" s="37"/>
      <c r="L149" s="37"/>
      <c r="M149" s="37"/>
      <c r="N149" s="37"/>
      <c r="O149" s="37"/>
      <c r="P149" s="37"/>
      <c r="Q149" s="37"/>
      <c r="R149" s="419"/>
      <c r="S149" s="419"/>
      <c r="T149" s="419"/>
      <c r="U149" s="419"/>
      <c r="V149" s="419"/>
      <c r="W149" s="419"/>
      <c r="X149" s="419"/>
      <c r="Y149" s="37"/>
      <c r="Z149" s="419"/>
      <c r="AA149" s="419"/>
      <c r="AB149" s="419"/>
      <c r="AC149" s="419"/>
      <c r="AD149" s="419"/>
      <c r="AE149" s="419"/>
      <c r="AF149" s="419"/>
      <c r="AH149" s="413"/>
      <c r="AI149" s="409"/>
      <c r="AJ149" s="409"/>
      <c r="AK149" s="409"/>
      <c r="AL149" s="409"/>
      <c r="AM149" s="409"/>
      <c r="AN149" s="37"/>
      <c r="AO149" s="414"/>
      <c r="AP149" s="410"/>
      <c r="AQ149" s="410"/>
    </row>
    <row r="150" spans="1:43" s="10" customFormat="1" ht="15" outlineLevel="1">
      <c r="A150" s="37"/>
      <c r="B150" s="37"/>
      <c r="C150" s="37"/>
      <c r="D150" s="64"/>
      <c r="E150" s="64"/>
      <c r="F150" s="37"/>
      <c r="G150" s="63"/>
      <c r="H150" s="37"/>
      <c r="I150" s="37"/>
      <c r="J150" s="37"/>
      <c r="K150" s="37"/>
      <c r="L150" s="37"/>
      <c r="M150" s="37"/>
      <c r="N150" s="37"/>
      <c r="O150" s="37"/>
      <c r="P150" s="37"/>
      <c r="Q150" s="37"/>
      <c r="R150" s="425"/>
      <c r="S150" s="425"/>
      <c r="T150" s="425"/>
      <c r="U150" s="425"/>
      <c r="V150" s="425"/>
      <c r="W150" s="425"/>
      <c r="X150" s="425"/>
      <c r="Y150" s="37"/>
      <c r="Z150" s="425"/>
      <c r="AA150" s="425"/>
      <c r="AB150" s="425"/>
      <c r="AC150" s="425"/>
      <c r="AD150" s="425"/>
      <c r="AE150" s="425"/>
      <c r="AF150" s="425"/>
      <c r="AH150" s="413"/>
      <c r="AI150" s="409"/>
      <c r="AJ150" s="409"/>
      <c r="AK150" s="409"/>
      <c r="AL150" s="409"/>
      <c r="AM150" s="409"/>
      <c r="AN150" s="37"/>
      <c r="AO150" s="414"/>
      <c r="AP150" s="410"/>
      <c r="AQ150" s="410"/>
    </row>
    <row r="151" spans="1:43" s="10" customFormat="1" ht="15" outlineLevel="1">
      <c r="A151" s="38">
        <v>6</v>
      </c>
      <c r="B151" s="59" t="s">
        <v>4</v>
      </c>
      <c r="C151" s="58"/>
      <c r="D151" s="37"/>
      <c r="E151" s="58"/>
      <c r="F151" s="37"/>
      <c r="G151" s="57"/>
      <c r="H151" s="37"/>
      <c r="I151" s="37"/>
      <c r="J151" s="37"/>
      <c r="K151" s="37"/>
      <c r="L151" s="37"/>
      <c r="M151" s="37"/>
      <c r="N151" s="37"/>
      <c r="O151" s="37"/>
      <c r="P151" s="37"/>
      <c r="Q151" s="37"/>
      <c r="R151" s="422"/>
      <c r="S151" s="422"/>
      <c r="T151" s="422"/>
      <c r="U151" s="422"/>
      <c r="V151" s="422"/>
      <c r="W151" s="422"/>
      <c r="X151" s="422"/>
      <c r="Y151" s="37"/>
      <c r="Z151" s="422"/>
      <c r="AA151" s="422"/>
      <c r="AB151" s="422"/>
      <c r="AC151" s="422"/>
      <c r="AD151" s="422"/>
      <c r="AE151" s="422"/>
      <c r="AF151" s="422"/>
      <c r="AH151" s="409"/>
      <c r="AI151" s="409"/>
      <c r="AJ151" s="409"/>
      <c r="AK151" s="409"/>
      <c r="AL151" s="409"/>
      <c r="AM151" s="409"/>
      <c r="AN151" s="37"/>
      <c r="AO151" s="410"/>
      <c r="AP151" s="410"/>
      <c r="AQ151" s="410"/>
    </row>
    <row r="152" spans="1:43" s="10" customFormat="1" ht="15" outlineLevel="1">
      <c r="A152" s="38">
        <v>7</v>
      </c>
      <c r="B152" s="59" t="s">
        <v>3</v>
      </c>
      <c r="C152" s="58"/>
      <c r="D152" s="37"/>
      <c r="E152" s="58"/>
      <c r="F152" s="37"/>
      <c r="G152" s="57"/>
      <c r="H152" s="37"/>
      <c r="I152" s="37"/>
      <c r="J152" s="37"/>
      <c r="K152" s="37"/>
      <c r="L152" s="37"/>
      <c r="M152" s="37"/>
      <c r="N152" s="37"/>
      <c r="O152" s="37"/>
      <c r="P152" s="37"/>
      <c r="Q152" s="37"/>
      <c r="R152" s="422"/>
      <c r="S152" s="422"/>
      <c r="T152" s="422"/>
      <c r="U152" s="422"/>
      <c r="V152" s="422"/>
      <c r="W152" s="422"/>
      <c r="X152" s="422"/>
      <c r="Y152" s="37"/>
      <c r="Z152" s="422"/>
      <c r="AA152" s="422"/>
      <c r="AB152" s="422"/>
      <c r="AC152" s="422"/>
      <c r="AD152" s="422"/>
      <c r="AE152" s="422"/>
      <c r="AF152" s="422"/>
      <c r="AH152" s="409"/>
      <c r="AI152" s="409"/>
      <c r="AJ152" s="409"/>
      <c r="AK152" s="409"/>
      <c r="AL152" s="409"/>
      <c r="AM152" s="409"/>
      <c r="AN152" s="37"/>
      <c r="AO152" s="410"/>
      <c r="AP152" s="410"/>
      <c r="AQ152" s="410"/>
    </row>
    <row r="153" spans="1:43" s="10" customFormat="1" ht="15" outlineLevel="1">
      <c r="A153" s="37"/>
      <c r="B153" s="37"/>
      <c r="C153" s="64"/>
      <c r="D153" s="37"/>
      <c r="E153" s="64"/>
      <c r="F153" s="37"/>
      <c r="G153" s="63"/>
      <c r="H153" s="37"/>
      <c r="I153" s="37"/>
      <c r="J153" s="37"/>
      <c r="K153" s="37"/>
      <c r="L153" s="37"/>
      <c r="M153" s="37"/>
      <c r="N153" s="37"/>
      <c r="O153" s="37"/>
      <c r="P153" s="37"/>
      <c r="Q153" s="37"/>
      <c r="R153" s="425"/>
      <c r="S153" s="425"/>
      <c r="T153" s="425"/>
      <c r="U153" s="425"/>
      <c r="V153" s="425"/>
      <c r="W153" s="425"/>
      <c r="X153" s="425"/>
      <c r="Y153" s="37"/>
      <c r="Z153" s="425"/>
      <c r="AA153" s="425"/>
      <c r="AB153" s="425"/>
      <c r="AC153" s="425"/>
      <c r="AD153" s="425"/>
      <c r="AE153" s="425"/>
      <c r="AF153" s="425"/>
      <c r="AH153" s="413"/>
      <c r="AI153" s="409"/>
      <c r="AJ153" s="409"/>
      <c r="AK153" s="409"/>
      <c r="AL153" s="409"/>
      <c r="AM153" s="409"/>
      <c r="AN153" s="37"/>
      <c r="AO153" s="414"/>
      <c r="AP153" s="410"/>
      <c r="AQ153" s="410"/>
    </row>
    <row r="154" spans="1:43" s="10" customFormat="1" ht="15" outlineLevel="1">
      <c r="A154" s="38">
        <v>8</v>
      </c>
      <c r="B154" s="59" t="s">
        <v>2</v>
      </c>
      <c r="C154" s="58"/>
      <c r="D154" s="37"/>
      <c r="E154" s="58"/>
      <c r="F154" s="37"/>
      <c r="G154" s="57"/>
      <c r="H154" s="37"/>
      <c r="I154" s="37"/>
      <c r="J154" s="37"/>
      <c r="K154" s="37"/>
      <c r="L154" s="37"/>
      <c r="M154" s="37"/>
      <c r="N154" s="37"/>
      <c r="O154" s="37"/>
      <c r="P154" s="37"/>
      <c r="Q154" s="37"/>
      <c r="R154" s="422"/>
      <c r="S154" s="422"/>
      <c r="T154" s="422"/>
      <c r="U154" s="422"/>
      <c r="V154" s="422"/>
      <c r="W154" s="422"/>
      <c r="X154" s="422"/>
      <c r="Y154" s="37"/>
      <c r="Z154" s="422"/>
      <c r="AA154" s="422"/>
      <c r="AB154" s="422"/>
      <c r="AC154" s="422"/>
      <c r="AD154" s="422"/>
      <c r="AE154" s="422"/>
      <c r="AF154" s="422"/>
      <c r="AH154" s="409"/>
      <c r="AI154" s="409"/>
      <c r="AJ154" s="409"/>
      <c r="AK154" s="409"/>
      <c r="AL154" s="409"/>
      <c r="AM154" s="409"/>
      <c r="AN154" s="37"/>
      <c r="AO154" s="410"/>
      <c r="AP154" s="410"/>
      <c r="AQ154" s="410"/>
    </row>
    <row r="155" spans="1:43" s="10" customFormat="1" ht="15" outlineLevel="1">
      <c r="A155" s="37"/>
      <c r="B155" s="37"/>
      <c r="C155" s="64"/>
      <c r="D155" s="37"/>
      <c r="E155" s="64"/>
      <c r="F155" s="37"/>
      <c r="G155" s="63"/>
      <c r="H155" s="37"/>
      <c r="I155" s="37"/>
      <c r="J155" s="37"/>
      <c r="K155" s="37"/>
      <c r="L155" s="37"/>
      <c r="M155" s="37"/>
      <c r="N155" s="37"/>
      <c r="O155" s="37"/>
      <c r="P155" s="37"/>
      <c r="Q155" s="37"/>
      <c r="R155" s="425"/>
      <c r="S155" s="425"/>
      <c r="T155" s="425"/>
      <c r="U155" s="425"/>
      <c r="V155" s="425"/>
      <c r="W155" s="425"/>
      <c r="X155" s="425"/>
      <c r="Y155" s="37"/>
      <c r="Z155" s="425"/>
      <c r="AA155" s="425"/>
      <c r="AB155" s="425"/>
      <c r="AC155" s="425"/>
      <c r="AD155" s="425"/>
      <c r="AE155" s="425"/>
      <c r="AF155" s="425"/>
      <c r="AH155" s="413"/>
      <c r="AI155" s="409"/>
      <c r="AJ155" s="409"/>
      <c r="AK155" s="409"/>
      <c r="AL155" s="409"/>
      <c r="AM155" s="409"/>
      <c r="AN155" s="37"/>
      <c r="AO155" s="414"/>
      <c r="AP155" s="410"/>
      <c r="AQ155" s="410"/>
    </row>
    <row r="156" spans="1:43" s="10" customFormat="1" ht="15" outlineLevel="1">
      <c r="A156" s="38">
        <v>9</v>
      </c>
      <c r="B156" s="59" t="s">
        <v>1</v>
      </c>
      <c r="C156" s="58"/>
      <c r="D156" s="37"/>
      <c r="E156" s="58"/>
      <c r="F156" s="37"/>
      <c r="G156" s="57"/>
      <c r="H156" s="37"/>
      <c r="I156" s="37"/>
      <c r="J156" s="37"/>
      <c r="K156" s="37"/>
      <c r="L156" s="37"/>
      <c r="M156" s="37"/>
      <c r="N156" s="37"/>
      <c r="O156" s="37"/>
      <c r="P156" s="37"/>
      <c r="Q156" s="37"/>
      <c r="R156" s="422"/>
      <c r="S156" s="422"/>
      <c r="T156" s="422"/>
      <c r="U156" s="422"/>
      <c r="V156" s="422"/>
      <c r="W156" s="422"/>
      <c r="X156" s="422"/>
      <c r="Y156" s="37"/>
      <c r="Z156" s="422"/>
      <c r="AA156" s="422"/>
      <c r="AB156" s="422"/>
      <c r="AC156" s="422"/>
      <c r="AD156" s="422"/>
      <c r="AE156" s="422"/>
      <c r="AF156" s="422"/>
      <c r="AH156" s="409"/>
      <c r="AI156" s="409"/>
      <c r="AJ156" s="409"/>
      <c r="AK156" s="409"/>
      <c r="AL156" s="409"/>
      <c r="AM156" s="409"/>
      <c r="AN156" s="37"/>
      <c r="AO156" s="410"/>
      <c r="AP156" s="410"/>
      <c r="AQ156" s="410"/>
    </row>
    <row r="157" spans="1:43" s="10" customFormat="1" ht="15" outlineLevel="1">
      <c r="A157" s="38">
        <v>10</v>
      </c>
      <c r="B157" s="59" t="s">
        <v>377</v>
      </c>
      <c r="C157" s="58"/>
      <c r="D157" s="37"/>
      <c r="E157" s="58"/>
      <c r="F157" s="37"/>
      <c r="G157" s="57"/>
      <c r="H157" s="37"/>
      <c r="I157" s="37"/>
      <c r="J157" s="37"/>
      <c r="K157" s="37"/>
      <c r="L157" s="37"/>
      <c r="M157" s="37"/>
      <c r="N157" s="37"/>
      <c r="O157" s="37"/>
      <c r="P157" s="37"/>
      <c r="Q157" s="37"/>
      <c r="R157" s="422"/>
      <c r="S157" s="422"/>
      <c r="T157" s="422"/>
      <c r="U157" s="422"/>
      <c r="V157" s="422"/>
      <c r="W157" s="422"/>
      <c r="X157" s="422"/>
      <c r="Y157" s="37"/>
      <c r="Z157" s="422"/>
      <c r="AA157" s="422"/>
      <c r="AB157" s="422"/>
      <c r="AC157" s="422"/>
      <c r="AD157" s="422"/>
      <c r="AE157" s="422"/>
      <c r="AF157" s="422"/>
      <c r="AH157" s="409"/>
      <c r="AI157" s="409"/>
      <c r="AJ157" s="409"/>
      <c r="AK157" s="409"/>
      <c r="AL157" s="409"/>
      <c r="AM157" s="409"/>
      <c r="AN157" s="37"/>
      <c r="AO157" s="410"/>
      <c r="AP157" s="410"/>
      <c r="AQ157" s="410"/>
    </row>
    <row r="158" spans="1:43" s="10" customFormat="1" ht="15" outlineLevel="1">
      <c r="A158" s="38">
        <v>11</v>
      </c>
      <c r="B158" s="59" t="s">
        <v>376</v>
      </c>
      <c r="C158" s="58"/>
      <c r="D158" s="37"/>
      <c r="E158" s="58"/>
      <c r="F158" s="37"/>
      <c r="G158" s="57"/>
      <c r="H158" s="37"/>
      <c r="I158" s="37"/>
      <c r="J158" s="37"/>
      <c r="K158" s="37"/>
      <c r="L158" s="37"/>
      <c r="M158" s="37"/>
      <c r="N158" s="37"/>
      <c r="O158" s="37"/>
      <c r="P158" s="37"/>
      <c r="Q158" s="37"/>
      <c r="R158" s="423"/>
      <c r="S158" s="423"/>
      <c r="T158" s="423"/>
      <c r="U158" s="423"/>
      <c r="V158" s="423"/>
      <c r="W158" s="423"/>
      <c r="X158" s="423"/>
      <c r="Y158" s="37"/>
      <c r="Z158" s="423"/>
      <c r="AA158" s="423"/>
      <c r="AB158" s="423"/>
      <c r="AC158" s="423"/>
      <c r="AD158" s="423"/>
      <c r="AE158" s="423"/>
      <c r="AF158" s="423"/>
      <c r="AH158" s="409"/>
      <c r="AI158" s="409"/>
      <c r="AJ158" s="409"/>
      <c r="AK158" s="409"/>
      <c r="AL158" s="409"/>
      <c r="AM158" s="409"/>
      <c r="AN158" s="37"/>
      <c r="AO158" s="410"/>
      <c r="AP158" s="410"/>
      <c r="AQ158" s="410"/>
    </row>
    <row r="159" spans="1:43" s="10" customFormat="1" ht="15" outlineLevel="1">
      <c r="A159" s="37"/>
      <c r="B159" s="37"/>
      <c r="C159" s="64"/>
      <c r="D159" s="37"/>
      <c r="E159" s="64"/>
      <c r="F159" s="37"/>
      <c r="G159" s="63"/>
      <c r="H159" s="37"/>
      <c r="I159" s="37"/>
      <c r="J159" s="37"/>
      <c r="K159" s="37"/>
      <c r="L159" s="37"/>
      <c r="M159" s="37"/>
      <c r="N159" s="37"/>
      <c r="O159" s="37"/>
      <c r="P159" s="37"/>
      <c r="Q159" s="37"/>
      <c r="R159" s="425"/>
      <c r="S159" s="425"/>
      <c r="T159" s="425"/>
      <c r="U159" s="425"/>
      <c r="V159" s="425"/>
      <c r="W159" s="425"/>
      <c r="X159" s="425"/>
      <c r="Y159" s="37"/>
      <c r="Z159" s="425"/>
      <c r="AA159" s="425"/>
      <c r="AB159" s="425"/>
      <c r="AC159" s="425"/>
      <c r="AD159" s="425"/>
      <c r="AE159" s="425"/>
      <c r="AF159" s="425"/>
      <c r="AH159" s="413"/>
      <c r="AI159" s="409"/>
      <c r="AJ159" s="409"/>
      <c r="AK159" s="409"/>
      <c r="AL159" s="409"/>
      <c r="AM159" s="409"/>
      <c r="AN159" s="37"/>
      <c r="AO159" s="414"/>
      <c r="AP159" s="410"/>
      <c r="AQ159" s="410"/>
    </row>
    <row r="160" spans="1:43" s="10" customFormat="1" ht="15" outlineLevel="1">
      <c r="A160" s="38">
        <v>12</v>
      </c>
      <c r="B160" s="59" t="s">
        <v>375</v>
      </c>
      <c r="C160" s="58"/>
      <c r="D160" s="37"/>
      <c r="E160" s="58"/>
      <c r="F160" s="37"/>
      <c r="G160" s="57"/>
      <c r="H160" s="37"/>
      <c r="I160" s="37"/>
      <c r="J160" s="37"/>
      <c r="K160" s="37"/>
      <c r="L160" s="37"/>
      <c r="M160" s="37"/>
      <c r="N160" s="37"/>
      <c r="O160" s="37"/>
      <c r="P160" s="37"/>
      <c r="Q160" s="37"/>
      <c r="R160" s="422"/>
      <c r="S160" s="422"/>
      <c r="T160" s="422"/>
      <c r="U160" s="422"/>
      <c r="V160" s="422"/>
      <c r="W160" s="422"/>
      <c r="X160" s="422"/>
      <c r="Y160" s="37"/>
      <c r="Z160" s="422"/>
      <c r="AA160" s="422"/>
      <c r="AB160" s="422"/>
      <c r="AC160" s="422"/>
      <c r="AD160" s="422"/>
      <c r="AE160" s="422"/>
      <c r="AF160" s="422"/>
      <c r="AH160" s="409"/>
      <c r="AI160" s="409"/>
      <c r="AJ160" s="409"/>
      <c r="AK160" s="409"/>
      <c r="AL160" s="409"/>
      <c r="AM160" s="409"/>
      <c r="AN160" s="37"/>
      <c r="AO160" s="410"/>
      <c r="AP160" s="410"/>
      <c r="AQ160" s="410"/>
    </row>
    <row r="161" spans="1:43" s="10" customFormat="1" ht="15" outlineLevel="1">
      <c r="A161" s="38">
        <v>13</v>
      </c>
      <c r="B161" s="59" t="s">
        <v>374</v>
      </c>
      <c r="C161" s="58"/>
      <c r="D161" s="37"/>
      <c r="E161" s="58"/>
      <c r="F161" s="37"/>
      <c r="G161" s="57"/>
      <c r="H161" s="37"/>
      <c r="I161" s="37"/>
      <c r="J161" s="37"/>
      <c r="K161" s="37"/>
      <c r="L161" s="37"/>
      <c r="M161" s="37"/>
      <c r="N161" s="37"/>
      <c r="O161" s="37"/>
      <c r="P161" s="37"/>
      <c r="Q161" s="37"/>
      <c r="R161" s="422"/>
      <c r="S161" s="422"/>
      <c r="T161" s="422"/>
      <c r="U161" s="422"/>
      <c r="V161" s="422"/>
      <c r="W161" s="422"/>
      <c r="X161" s="422"/>
      <c r="Y161" s="37"/>
      <c r="Z161" s="423"/>
      <c r="AA161" s="423"/>
      <c r="AB161" s="423"/>
      <c r="AC161" s="423"/>
      <c r="AD161" s="423"/>
      <c r="AE161" s="423"/>
      <c r="AF161" s="423"/>
      <c r="AH161" s="409"/>
      <c r="AI161" s="409"/>
      <c r="AJ161" s="409"/>
      <c r="AK161" s="409"/>
      <c r="AL161" s="409"/>
      <c r="AM161" s="409"/>
      <c r="AN161" s="37"/>
      <c r="AO161" s="410"/>
      <c r="AP161" s="410"/>
      <c r="AQ161" s="410"/>
    </row>
    <row r="162" spans="1:43" s="10" customFormat="1" ht="15" outlineLevel="1">
      <c r="A162" s="38"/>
      <c r="B162" s="38"/>
      <c r="C162" s="58"/>
      <c r="D162" s="37"/>
      <c r="E162" s="58"/>
      <c r="F162" s="37"/>
      <c r="G162" s="57"/>
      <c r="H162" s="37"/>
      <c r="I162" s="37"/>
      <c r="J162" s="37"/>
      <c r="K162" s="37"/>
      <c r="L162" s="37"/>
      <c r="M162" s="37"/>
      <c r="N162" s="37"/>
      <c r="O162" s="37"/>
      <c r="P162" s="37"/>
      <c r="Q162" s="37"/>
      <c r="R162" s="423"/>
      <c r="S162" s="423"/>
      <c r="T162" s="423"/>
      <c r="U162" s="423"/>
      <c r="V162" s="423"/>
      <c r="W162" s="423"/>
      <c r="X162" s="423"/>
      <c r="Y162" s="37"/>
      <c r="Z162" s="423"/>
      <c r="AA162" s="423"/>
      <c r="AB162" s="423"/>
      <c r="AC162" s="423"/>
      <c r="AD162" s="423"/>
      <c r="AE162" s="423"/>
      <c r="AF162" s="423"/>
      <c r="AH162" s="409"/>
      <c r="AI162" s="409"/>
      <c r="AJ162" s="409"/>
      <c r="AK162" s="409"/>
      <c r="AL162" s="409"/>
      <c r="AM162" s="409"/>
      <c r="AN162" s="37"/>
      <c r="AO162" s="410"/>
      <c r="AP162" s="410"/>
      <c r="AQ162" s="410"/>
    </row>
    <row r="163" spans="1:43" s="10" customFormat="1" ht="15.75" outlineLevel="1" thickBot="1">
      <c r="A163" s="38">
        <v>14</v>
      </c>
      <c r="B163" s="59" t="s">
        <v>373</v>
      </c>
      <c r="C163" s="58"/>
      <c r="D163" s="37"/>
      <c r="E163" s="58"/>
      <c r="F163" s="37"/>
      <c r="G163" s="57"/>
      <c r="H163" s="37"/>
      <c r="I163" s="37"/>
      <c r="J163" s="37"/>
      <c r="K163" s="37"/>
      <c r="L163" s="37"/>
      <c r="M163" s="37"/>
      <c r="N163" s="37"/>
      <c r="O163" s="37"/>
      <c r="P163" s="37"/>
      <c r="Q163" s="37"/>
      <c r="R163" s="424"/>
      <c r="S163" s="424"/>
      <c r="T163" s="424"/>
      <c r="U163" s="424"/>
      <c r="V163" s="424"/>
      <c r="W163" s="424"/>
      <c r="X163" s="424"/>
      <c r="Y163" s="37"/>
      <c r="Z163" s="424"/>
      <c r="AA163" s="424"/>
      <c r="AB163" s="424"/>
      <c r="AC163" s="424"/>
      <c r="AD163" s="424"/>
      <c r="AE163" s="424"/>
      <c r="AF163" s="424"/>
      <c r="AH163" s="411"/>
      <c r="AI163" s="411"/>
      <c r="AJ163" s="411"/>
      <c r="AK163" s="411"/>
      <c r="AL163" s="411"/>
      <c r="AM163" s="411"/>
      <c r="AN163" s="37"/>
      <c r="AO163" s="412"/>
      <c r="AP163" s="412"/>
      <c r="AQ163" s="412"/>
    </row>
    <row r="164" spans="1:43" s="10" customFormat="1" ht="15.75" outlineLevel="1" thickTop="1">
      <c r="A164" s="37"/>
      <c r="B164" s="38"/>
      <c r="C164" s="38"/>
      <c r="D164" s="37"/>
      <c r="E164" s="37"/>
      <c r="F164" s="37"/>
      <c r="G164" s="37"/>
      <c r="H164" s="37"/>
      <c r="I164" s="37"/>
      <c r="J164" s="37"/>
      <c r="K164" s="37"/>
      <c r="L164" s="37"/>
      <c r="M164" s="37"/>
      <c r="N164" s="37"/>
      <c r="O164" s="37"/>
      <c r="P164" s="37"/>
      <c r="Q164" s="37"/>
      <c r="R164" s="37"/>
      <c r="S164" s="37"/>
      <c r="T164" s="37"/>
      <c r="U164" s="37"/>
      <c r="V164" s="37"/>
      <c r="W164" s="37"/>
      <c r="X164" s="37"/>
      <c r="Y164" s="37"/>
      <c r="Z164" s="37"/>
      <c r="AA164" s="37"/>
      <c r="AB164" s="37"/>
      <c r="AC164" s="37"/>
      <c r="AD164" s="37"/>
      <c r="AE164" s="37"/>
      <c r="AF164" s="37"/>
      <c r="AH164" s="37"/>
      <c r="AI164" s="37"/>
      <c r="AJ164" s="37"/>
      <c r="AK164" s="37"/>
      <c r="AL164" s="37"/>
      <c r="AM164" s="37"/>
      <c r="AN164" s="37"/>
      <c r="AO164" s="37"/>
      <c r="AP164" s="37"/>
      <c r="AQ164" s="37"/>
    </row>
    <row r="165" spans="1:43" s="10" customFormat="1" ht="15" outlineLevel="1">
      <c r="A165" s="37"/>
      <c r="B165" s="38"/>
      <c r="C165" s="38"/>
      <c r="D165" s="37"/>
      <c r="E165" s="37"/>
      <c r="F165" s="37"/>
      <c r="G165" s="37"/>
      <c r="H165" s="37"/>
      <c r="I165" s="37"/>
      <c r="J165" s="37"/>
      <c r="K165" s="37"/>
      <c r="L165" s="37"/>
      <c r="M165" s="37"/>
      <c r="N165" s="37"/>
      <c r="O165" s="37"/>
      <c r="P165" s="37"/>
      <c r="Q165" s="37"/>
      <c r="R165" s="37"/>
      <c r="S165" s="37"/>
      <c r="T165" s="37"/>
      <c r="U165" s="37"/>
      <c r="V165" s="37"/>
      <c r="W165" s="37"/>
      <c r="X165" s="37"/>
      <c r="Y165" s="37"/>
      <c r="Z165" s="37"/>
      <c r="AA165" s="37"/>
      <c r="AB165" s="37"/>
      <c r="AC165" s="37"/>
      <c r="AD165" s="37"/>
      <c r="AE165" s="37"/>
      <c r="AF165" s="37"/>
      <c r="AH165" s="37"/>
      <c r="AI165" s="37"/>
      <c r="AJ165" s="37"/>
      <c r="AK165" s="37"/>
      <c r="AL165" s="37"/>
      <c r="AM165" s="37"/>
      <c r="AN165" s="37"/>
      <c r="AO165" s="37"/>
      <c r="AP165" s="37"/>
      <c r="AQ165" s="37"/>
    </row>
    <row r="166" spans="1:43" s="10" customFormat="1" ht="15" outlineLevel="1">
      <c r="A166" s="37"/>
      <c r="B166" s="38"/>
      <c r="C166" s="38"/>
      <c r="D166" s="37"/>
      <c r="E166" s="37"/>
      <c r="F166" s="37"/>
      <c r="G166" s="37"/>
      <c r="H166" s="37"/>
      <c r="I166" s="37"/>
      <c r="J166" s="37"/>
      <c r="K166" s="37"/>
      <c r="L166" s="37"/>
      <c r="M166" s="37"/>
      <c r="N166" s="37"/>
      <c r="O166" s="37"/>
      <c r="P166" s="37"/>
      <c r="Q166" s="37"/>
      <c r="R166" s="37"/>
      <c r="S166" s="37"/>
      <c r="T166" s="37"/>
      <c r="U166" s="37"/>
      <c r="V166" s="37"/>
      <c r="W166" s="37"/>
      <c r="X166" s="37"/>
      <c r="Y166" s="37"/>
      <c r="Z166" s="37"/>
      <c r="AA166" s="37"/>
      <c r="AB166" s="37"/>
      <c r="AC166" s="37"/>
      <c r="AD166" s="37"/>
      <c r="AE166" s="37"/>
      <c r="AF166" s="37"/>
      <c r="AH166" s="37"/>
      <c r="AI166" s="37"/>
      <c r="AJ166" s="37"/>
      <c r="AK166" s="37"/>
      <c r="AL166" s="37"/>
      <c r="AM166" s="37"/>
      <c r="AN166" s="37"/>
      <c r="AO166" s="37"/>
      <c r="AP166" s="37"/>
      <c r="AQ166" s="37"/>
    </row>
    <row r="167" spans="1:43" s="10" customFormat="1" ht="15" outlineLevel="1">
      <c r="A167" s="37"/>
      <c r="B167" s="49" t="e">
        <f>#REF!</f>
        <v>#REF!</v>
      </c>
      <c r="C167" s="50"/>
      <c r="D167" s="48"/>
      <c r="E167" s="48"/>
      <c r="F167" s="48"/>
      <c r="G167" s="48"/>
      <c r="H167" s="48"/>
      <c r="I167" s="48"/>
      <c r="J167" s="48"/>
      <c r="K167" s="48"/>
      <c r="L167" s="48"/>
      <c r="M167" s="48"/>
      <c r="N167" s="48"/>
      <c r="O167" s="48"/>
      <c r="P167" s="48"/>
      <c r="Q167" s="48"/>
      <c r="R167" s="49"/>
      <c r="S167" s="49"/>
      <c r="T167" s="49"/>
      <c r="U167" s="49"/>
      <c r="V167" s="49"/>
      <c r="W167" s="49"/>
      <c r="X167" s="48"/>
      <c r="Y167" s="51"/>
      <c r="Z167" s="48"/>
      <c r="AA167" s="48"/>
      <c r="AB167" s="48"/>
      <c r="AC167" s="48"/>
      <c r="AD167" s="48"/>
      <c r="AE167" s="48"/>
      <c r="AF167" s="48"/>
      <c r="AH167" s="48"/>
      <c r="AI167" s="48"/>
      <c r="AJ167" s="48"/>
      <c r="AK167" s="48"/>
      <c r="AL167" s="48"/>
      <c r="AM167" s="48"/>
      <c r="AO167" s="48"/>
      <c r="AP167" s="48"/>
      <c r="AQ167" s="48"/>
    </row>
    <row r="168" spans="1:43" s="10" customFormat="1" ht="15" outlineLevel="1">
      <c r="A168" s="37"/>
      <c r="B168" s="56" t="s">
        <v>299</v>
      </c>
      <c r="C168" s="50"/>
      <c r="D168" s="48"/>
      <c r="E168" s="48"/>
      <c r="F168" s="48"/>
      <c r="G168" s="48"/>
      <c r="H168" s="55"/>
      <c r="I168" s="48"/>
      <c r="J168" s="48"/>
      <c r="K168" s="48"/>
      <c r="L168" s="48"/>
      <c r="M168" s="48"/>
      <c r="N168" s="48"/>
      <c r="O168" s="48"/>
      <c r="P168" s="48"/>
      <c r="Q168" s="48"/>
      <c r="R168" s="49"/>
      <c r="S168" s="49"/>
      <c r="T168" s="49"/>
      <c r="U168" s="49"/>
      <c r="V168" s="49"/>
      <c r="W168" s="49"/>
      <c r="X168" s="48"/>
      <c r="Y168" s="54"/>
      <c r="Z168" s="48"/>
      <c r="AA168" s="48"/>
      <c r="AB168" s="48"/>
      <c r="AC168" s="48"/>
      <c r="AD168" s="48"/>
      <c r="AE168" s="48"/>
      <c r="AF168" s="48"/>
      <c r="AH168" s="48"/>
      <c r="AI168" s="48"/>
      <c r="AJ168" s="48"/>
      <c r="AK168" s="48"/>
      <c r="AL168" s="48"/>
      <c r="AM168" s="48"/>
      <c r="AO168" s="48"/>
      <c r="AP168" s="48"/>
      <c r="AQ168" s="48"/>
    </row>
    <row r="169" spans="1:43" s="10" customFormat="1" ht="15" outlineLevel="1">
      <c r="A169" s="37"/>
      <c r="B169" s="49"/>
      <c r="C169" s="50"/>
      <c r="D169" s="48"/>
      <c r="E169" s="48"/>
      <c r="F169" s="48"/>
      <c r="G169" s="48"/>
      <c r="H169" s="48"/>
      <c r="I169" s="48"/>
      <c r="J169" s="48"/>
      <c r="K169" s="48"/>
      <c r="L169" s="48"/>
      <c r="M169" s="48"/>
      <c r="N169" s="48"/>
      <c r="O169" s="48"/>
      <c r="P169" s="48"/>
      <c r="Q169" s="48"/>
      <c r="R169" s="49"/>
      <c r="S169" s="49"/>
      <c r="T169" s="49"/>
      <c r="U169" s="49"/>
      <c r="V169" s="49"/>
      <c r="W169" s="49"/>
      <c r="X169" s="48"/>
      <c r="Y169" s="49"/>
      <c r="Z169" s="48"/>
      <c r="AA169" s="48"/>
      <c r="AB169" s="48"/>
      <c r="AC169" s="48"/>
      <c r="AD169" s="48"/>
      <c r="AE169" s="48"/>
      <c r="AF169" s="48"/>
      <c r="AH169" s="48"/>
      <c r="AI169" s="48"/>
      <c r="AJ169" s="48"/>
      <c r="AK169" s="48"/>
      <c r="AL169" s="48"/>
      <c r="AM169" s="48"/>
      <c r="AO169" s="48"/>
      <c r="AP169" s="48"/>
      <c r="AQ169" s="48"/>
    </row>
    <row r="170" spans="1:43" s="10" customFormat="1" ht="15" outlineLevel="1">
      <c r="A170" s="37"/>
      <c r="B170" s="49"/>
      <c r="C170" s="50"/>
      <c r="D170" s="48"/>
      <c r="E170" s="48"/>
      <c r="F170" s="48"/>
      <c r="G170" s="48"/>
      <c r="H170" s="48"/>
      <c r="I170" s="48"/>
      <c r="J170" s="48"/>
      <c r="K170" s="48"/>
      <c r="L170" s="48"/>
      <c r="M170" s="48"/>
      <c r="N170" s="48"/>
      <c r="O170" s="48"/>
      <c r="P170" s="48"/>
      <c r="Q170" s="48"/>
      <c r="R170" s="49"/>
      <c r="S170" s="49"/>
      <c r="T170" s="49"/>
      <c r="U170" s="49"/>
      <c r="V170" s="49"/>
      <c r="W170" s="49"/>
      <c r="X170" s="48"/>
      <c r="Y170" s="49"/>
      <c r="Z170" s="48"/>
      <c r="AA170" s="48"/>
      <c r="AB170" s="48"/>
      <c r="AC170" s="48"/>
      <c r="AD170" s="48"/>
      <c r="AE170" s="48"/>
      <c r="AF170" s="48"/>
      <c r="AH170" s="48"/>
      <c r="AI170" s="48"/>
      <c r="AJ170" s="48"/>
      <c r="AK170" s="48"/>
      <c r="AL170" s="48"/>
      <c r="AM170" s="48"/>
      <c r="AO170" s="48"/>
      <c r="AP170" s="48"/>
      <c r="AQ170" s="48"/>
    </row>
    <row r="171" spans="1:43" s="10" customFormat="1" ht="15" outlineLevel="1">
      <c r="A171" s="37"/>
      <c r="B171" s="49"/>
      <c r="C171" s="50"/>
      <c r="D171" s="48"/>
      <c r="E171" s="48"/>
      <c r="F171" s="48"/>
      <c r="G171" s="48"/>
      <c r="H171" s="48"/>
      <c r="I171" s="48"/>
      <c r="J171" s="48"/>
      <c r="K171" s="48"/>
      <c r="L171" s="48"/>
      <c r="M171" s="48"/>
      <c r="N171" s="48"/>
      <c r="O171" s="48"/>
      <c r="P171" s="48"/>
      <c r="Q171" s="48"/>
      <c r="R171" s="49"/>
      <c r="S171" s="49"/>
      <c r="T171" s="49"/>
      <c r="U171" s="49"/>
      <c r="V171" s="49"/>
      <c r="W171" s="49"/>
      <c r="X171" s="48"/>
      <c r="Y171" s="49"/>
      <c r="Z171" s="48"/>
      <c r="AA171" s="48"/>
      <c r="AB171" s="48"/>
      <c r="AC171" s="48"/>
      <c r="AD171" s="48"/>
      <c r="AE171" s="48"/>
      <c r="AF171" s="48"/>
      <c r="AH171" s="48"/>
      <c r="AI171" s="48"/>
      <c r="AJ171" s="48"/>
      <c r="AK171" s="48"/>
      <c r="AL171" s="48"/>
      <c r="AM171" s="48"/>
      <c r="AO171" s="48"/>
      <c r="AP171" s="48"/>
      <c r="AQ171" s="48"/>
    </row>
    <row r="172" spans="1:43" s="10" customFormat="1" ht="15" outlineLevel="1">
      <c r="A172" s="37"/>
      <c r="B172" s="49"/>
      <c r="C172" s="50"/>
      <c r="D172" s="48"/>
      <c r="E172" s="48"/>
      <c r="F172" s="48"/>
      <c r="G172" s="48"/>
      <c r="H172" s="48"/>
      <c r="I172" s="48"/>
      <c r="J172" s="48"/>
      <c r="K172" s="48"/>
      <c r="L172" s="48"/>
      <c r="M172" s="48"/>
      <c r="N172" s="48"/>
      <c r="O172" s="48"/>
      <c r="P172" s="48"/>
      <c r="Q172" s="48"/>
      <c r="R172" s="49"/>
      <c r="S172" s="49"/>
      <c r="T172" s="49"/>
      <c r="U172" s="49"/>
      <c r="V172" s="49"/>
      <c r="W172" s="49"/>
      <c r="X172" s="48"/>
      <c r="Y172" s="49"/>
      <c r="Z172" s="48"/>
      <c r="AA172" s="48"/>
      <c r="AB172" s="48"/>
      <c r="AC172" s="48"/>
      <c r="AD172" s="48"/>
      <c r="AE172" s="48"/>
      <c r="AF172" s="48"/>
      <c r="AH172" s="48"/>
      <c r="AI172" s="48"/>
      <c r="AJ172" s="48"/>
      <c r="AK172" s="48"/>
      <c r="AL172" s="48"/>
      <c r="AM172" s="48"/>
      <c r="AO172" s="48"/>
      <c r="AP172" s="48"/>
      <c r="AQ172" s="48"/>
    </row>
    <row r="173" spans="1:43" s="10" customFormat="1" ht="15" outlineLevel="1">
      <c r="A173" s="37"/>
      <c r="B173" s="49"/>
      <c r="C173" s="50"/>
      <c r="D173" s="48"/>
      <c r="E173" s="48"/>
      <c r="F173" s="48"/>
      <c r="G173" s="48"/>
      <c r="H173" s="48"/>
      <c r="I173" s="48"/>
      <c r="J173" s="48"/>
      <c r="K173" s="48"/>
      <c r="L173" s="48"/>
      <c r="M173" s="48"/>
      <c r="N173" s="48"/>
      <c r="O173" s="48"/>
      <c r="P173" s="48"/>
      <c r="Q173" s="48"/>
      <c r="R173" s="49"/>
      <c r="S173" s="49"/>
      <c r="T173" s="49"/>
      <c r="U173" s="49"/>
      <c r="V173" s="49"/>
      <c r="W173" s="49"/>
      <c r="X173" s="48"/>
      <c r="Y173" s="49"/>
      <c r="Z173" s="48"/>
      <c r="AA173" s="48"/>
      <c r="AB173" s="48"/>
      <c r="AC173" s="48"/>
      <c r="AD173" s="48"/>
      <c r="AE173" s="48"/>
      <c r="AF173" s="48"/>
      <c r="AH173" s="48"/>
      <c r="AI173" s="48"/>
      <c r="AJ173" s="48"/>
      <c r="AK173" s="48"/>
      <c r="AL173" s="48"/>
      <c r="AM173" s="48"/>
      <c r="AO173" s="48"/>
      <c r="AP173" s="48"/>
      <c r="AQ173" s="48"/>
    </row>
    <row r="174" spans="1:43" s="10" customFormat="1" ht="15" outlineLevel="1">
      <c r="A174" s="37"/>
      <c r="B174" s="49"/>
      <c r="C174" s="50"/>
      <c r="D174" s="48"/>
      <c r="E174" s="48"/>
      <c r="F174" s="48"/>
      <c r="G174" s="48"/>
      <c r="H174" s="48"/>
      <c r="I174" s="48"/>
      <c r="J174" s="48"/>
      <c r="K174" s="48"/>
      <c r="L174" s="48"/>
      <c r="M174" s="48"/>
      <c r="N174" s="48"/>
      <c r="O174" s="48"/>
      <c r="P174" s="48"/>
      <c r="Q174" s="48"/>
      <c r="R174" s="49"/>
      <c r="S174" s="49"/>
      <c r="T174" s="49"/>
      <c r="U174" s="49"/>
      <c r="V174" s="49"/>
      <c r="W174" s="49"/>
      <c r="X174" s="48"/>
      <c r="Y174" s="49"/>
      <c r="Z174" s="48"/>
      <c r="AA174" s="48"/>
      <c r="AB174" s="48"/>
      <c r="AC174" s="48"/>
      <c r="AD174" s="48"/>
      <c r="AE174" s="48"/>
      <c r="AF174" s="48"/>
      <c r="AH174" s="48"/>
      <c r="AI174" s="48"/>
      <c r="AJ174" s="48"/>
      <c r="AK174" s="48"/>
      <c r="AL174" s="48"/>
      <c r="AM174" s="48"/>
      <c r="AO174" s="48"/>
      <c r="AP174" s="48"/>
      <c r="AQ174" s="48"/>
    </row>
    <row r="175" spans="1:43" s="10" customFormat="1" ht="15" outlineLevel="1">
      <c r="A175" s="37"/>
      <c r="B175" s="49"/>
      <c r="C175" s="50"/>
      <c r="D175" s="48"/>
      <c r="E175" s="48"/>
      <c r="F175" s="48"/>
      <c r="G175" s="48"/>
      <c r="H175" s="48"/>
      <c r="I175" s="48"/>
      <c r="J175" s="48"/>
      <c r="K175" s="48"/>
      <c r="L175" s="48"/>
      <c r="M175" s="48"/>
      <c r="N175" s="48"/>
      <c r="O175" s="48"/>
      <c r="P175" s="48"/>
      <c r="Q175" s="48"/>
      <c r="R175" s="49"/>
      <c r="S175" s="49"/>
      <c r="T175" s="49"/>
      <c r="U175" s="49"/>
      <c r="V175" s="49"/>
      <c r="W175" s="49"/>
      <c r="X175" s="48"/>
      <c r="Y175" s="49"/>
      <c r="Z175" s="48"/>
      <c r="AA175" s="48"/>
      <c r="AB175" s="48"/>
      <c r="AC175" s="48"/>
      <c r="AD175" s="48"/>
      <c r="AE175" s="48"/>
      <c r="AF175" s="48"/>
      <c r="AH175" s="48"/>
      <c r="AI175" s="48"/>
      <c r="AJ175" s="48"/>
      <c r="AK175" s="48"/>
      <c r="AL175" s="48"/>
      <c r="AM175" s="48"/>
      <c r="AO175" s="48"/>
      <c r="AP175" s="48"/>
      <c r="AQ175" s="48"/>
    </row>
    <row r="176" spans="1:43" s="10" customFormat="1" ht="15" outlineLevel="1">
      <c r="A176" s="37"/>
      <c r="B176" s="49" t="e">
        <f>#REF!</f>
        <v>#REF!</v>
      </c>
      <c r="C176" s="50"/>
      <c r="D176" s="48"/>
      <c r="E176" s="48"/>
      <c r="F176" s="48"/>
      <c r="G176" s="48"/>
      <c r="H176" s="48"/>
      <c r="I176" s="48"/>
      <c r="J176" s="48"/>
      <c r="K176" s="48"/>
      <c r="L176" s="48"/>
      <c r="M176" s="48"/>
      <c r="N176" s="48"/>
      <c r="O176" s="48"/>
      <c r="P176" s="48"/>
      <c r="Q176" s="48"/>
      <c r="R176" s="49"/>
      <c r="S176" s="49"/>
      <c r="T176" s="49"/>
      <c r="U176" s="49"/>
      <c r="V176" s="49"/>
      <c r="W176" s="49"/>
      <c r="X176" s="48"/>
      <c r="Y176" s="49"/>
      <c r="Z176" s="48"/>
      <c r="AA176" s="48"/>
      <c r="AB176" s="48"/>
      <c r="AC176" s="48"/>
      <c r="AD176" s="48"/>
      <c r="AE176" s="48"/>
      <c r="AF176" s="48"/>
      <c r="AH176" s="48"/>
      <c r="AI176" s="48"/>
      <c r="AJ176" s="48"/>
      <c r="AK176" s="48"/>
      <c r="AL176" s="48"/>
      <c r="AM176" s="48"/>
      <c r="AO176" s="48"/>
      <c r="AP176" s="48"/>
      <c r="AQ176" s="48"/>
    </row>
    <row r="177" spans="1:43" s="10" customFormat="1" ht="15" outlineLevel="1">
      <c r="A177" s="37"/>
      <c r="B177" s="53" t="s">
        <v>298</v>
      </c>
      <c r="C177" s="50"/>
      <c r="D177" s="48"/>
      <c r="E177" s="48"/>
      <c r="F177" s="48"/>
      <c r="G177" s="48"/>
      <c r="H177" s="52"/>
      <c r="I177" s="48"/>
      <c r="J177" s="48"/>
      <c r="K177" s="48"/>
      <c r="L177" s="48"/>
      <c r="M177" s="48"/>
      <c r="N177" s="48"/>
      <c r="O177" s="48"/>
      <c r="P177" s="48"/>
      <c r="Q177" s="48"/>
      <c r="R177" s="49"/>
      <c r="S177" s="49"/>
      <c r="T177" s="49"/>
      <c r="U177" s="49"/>
      <c r="V177" s="49"/>
      <c r="W177" s="49"/>
      <c r="X177" s="48"/>
      <c r="Y177" s="51"/>
      <c r="Z177" s="48"/>
      <c r="AA177" s="48"/>
      <c r="AB177" s="48"/>
      <c r="AC177" s="48"/>
      <c r="AD177" s="48"/>
      <c r="AE177" s="48"/>
      <c r="AF177" s="48"/>
      <c r="AH177" s="48"/>
      <c r="AI177" s="48"/>
      <c r="AJ177" s="48"/>
      <c r="AK177" s="48"/>
      <c r="AL177" s="48"/>
      <c r="AM177" s="48"/>
      <c r="AO177" s="48"/>
      <c r="AP177" s="48"/>
      <c r="AQ177" s="48"/>
    </row>
    <row r="178" spans="1:43" s="10" customFormat="1" ht="15">
      <c r="A178" s="37"/>
      <c r="B178" s="38"/>
      <c r="C178" s="38"/>
      <c r="D178" s="37"/>
      <c r="E178" s="37"/>
      <c r="F178" s="37"/>
      <c r="G178" s="37"/>
      <c r="H178" s="37"/>
      <c r="I178" s="37"/>
      <c r="J178" s="37"/>
      <c r="K178" s="37"/>
      <c r="L178" s="37"/>
      <c r="M178" s="37"/>
      <c r="N178" s="37"/>
      <c r="O178" s="37"/>
      <c r="P178" s="37"/>
      <c r="Q178" s="37"/>
      <c r="R178" s="37"/>
      <c r="S178" s="37"/>
      <c r="T178" s="37"/>
      <c r="U178" s="37"/>
      <c r="V178" s="37"/>
      <c r="W178" s="37"/>
      <c r="X178" s="37"/>
      <c r="Y178" s="37"/>
      <c r="Z178" s="37"/>
      <c r="AA178" s="37"/>
      <c r="AB178" s="37"/>
      <c r="AC178" s="37"/>
      <c r="AD178" s="37"/>
      <c r="AE178" s="37"/>
      <c r="AF178" s="37"/>
      <c r="AH178" s="37"/>
      <c r="AI178" s="37"/>
      <c r="AJ178" s="37"/>
      <c r="AK178" s="37"/>
      <c r="AL178" s="37"/>
      <c r="AM178" s="37"/>
      <c r="AN178" s="37"/>
      <c r="AO178" s="37"/>
      <c r="AP178" s="37"/>
      <c r="AQ178" s="37"/>
    </row>
  </sheetData>
  <sheetProtection/>
  <mergeCells count="582">
    <mergeCell ref="K2:N2"/>
    <mergeCell ref="K3:N3"/>
    <mergeCell ref="Z122:AF122"/>
    <mergeCell ref="Z123:AF123"/>
    <mergeCell ref="R14:X14"/>
    <mergeCell ref="R15:X15"/>
    <mergeCell ref="R16:X16"/>
    <mergeCell ref="R17:X17"/>
    <mergeCell ref="R10:X10"/>
    <mergeCell ref="R11:X11"/>
    <mergeCell ref="R87:X87"/>
    <mergeCell ref="R88:X88"/>
    <mergeCell ref="Z84:AF84"/>
    <mergeCell ref="Z85:AF85"/>
    <mergeCell ref="Z86:AF86"/>
    <mergeCell ref="Z87:AF87"/>
    <mergeCell ref="Z88:AF88"/>
    <mergeCell ref="R12:X12"/>
    <mergeCell ref="R13:X13"/>
    <mergeCell ref="R33:X33"/>
    <mergeCell ref="R34:X34"/>
    <mergeCell ref="R35:X35"/>
    <mergeCell ref="R36:X36"/>
    <mergeCell ref="Z64:AF64"/>
    <mergeCell ref="Z65:AF65"/>
    <mergeCell ref="R83:X83"/>
    <mergeCell ref="R84:X84"/>
    <mergeCell ref="R85:X85"/>
    <mergeCell ref="R86:X86"/>
    <mergeCell ref="Z54:AF54"/>
    <mergeCell ref="Z55:AF55"/>
    <mergeCell ref="Z56:AF56"/>
    <mergeCell ref="Z57:AF57"/>
    <mergeCell ref="Z60:AF60"/>
    <mergeCell ref="Z61:AF61"/>
    <mergeCell ref="Z14:AF14"/>
    <mergeCell ref="Z15:AF15"/>
    <mergeCell ref="Z21:AF21"/>
    <mergeCell ref="Z16:AF16"/>
    <mergeCell ref="Z17:AF17"/>
    <mergeCell ref="Z18:AF18"/>
    <mergeCell ref="Z19:AF19"/>
    <mergeCell ref="Z20:AF20"/>
    <mergeCell ref="Z10:AF10"/>
    <mergeCell ref="Z11:AF11"/>
    <mergeCell ref="Z12:AF12"/>
    <mergeCell ref="Z13:AF13"/>
    <mergeCell ref="Z29:AF29"/>
    <mergeCell ref="Z22:AF22"/>
    <mergeCell ref="Z23:AF23"/>
    <mergeCell ref="Z24:AF24"/>
    <mergeCell ref="Z25:AF25"/>
    <mergeCell ref="Z26:AF26"/>
    <mergeCell ref="Z27:AF27"/>
    <mergeCell ref="Z28:AF28"/>
    <mergeCell ref="Z43:AF43"/>
    <mergeCell ref="Z48:AF48"/>
    <mergeCell ref="Z53:AF53"/>
    <mergeCell ref="Z63:AF63"/>
    <mergeCell ref="Z50:AF50"/>
    <mergeCell ref="Z51:AF51"/>
    <mergeCell ref="Z46:AF46"/>
    <mergeCell ref="Z47:AF47"/>
    <mergeCell ref="Z30:AF30"/>
    <mergeCell ref="Z40:AF40"/>
    <mergeCell ref="Z41:AF41"/>
    <mergeCell ref="Z42:AF42"/>
    <mergeCell ref="Z31:AF31"/>
    <mergeCell ref="Z32:AF32"/>
    <mergeCell ref="Z33:AF33"/>
    <mergeCell ref="Z35:AF35"/>
    <mergeCell ref="Z36:AF36"/>
    <mergeCell ref="Z37:AF37"/>
    <mergeCell ref="Z34:AF34"/>
    <mergeCell ref="Z52:AF52"/>
    <mergeCell ref="Z49:AF49"/>
    <mergeCell ref="AH113:AM113"/>
    <mergeCell ref="Z72:AF72"/>
    <mergeCell ref="Z73:AF73"/>
    <mergeCell ref="Z62:AF62"/>
    <mergeCell ref="AH110:AM110"/>
    <mergeCell ref="Z58:AF58"/>
    <mergeCell ref="Z59:AF59"/>
    <mergeCell ref="Z66:AF66"/>
    <mergeCell ref="Z67:AF67"/>
    <mergeCell ref="AO98:AQ98"/>
    <mergeCell ref="AO102:AQ102"/>
    <mergeCell ref="AH104:AM104"/>
    <mergeCell ref="AO104:AQ104"/>
    <mergeCell ref="Z70:AF70"/>
    <mergeCell ref="Z71:AF71"/>
    <mergeCell ref="AH98:AM98"/>
    <mergeCell ref="AH94:AM94"/>
    <mergeCell ref="AH71:AM71"/>
    <mergeCell ref="AH112:AM112"/>
    <mergeCell ref="AO112:AQ112"/>
    <mergeCell ref="Z68:AF68"/>
    <mergeCell ref="AH111:AM111"/>
    <mergeCell ref="Z77:AF77"/>
    <mergeCell ref="Z69:AF69"/>
    <mergeCell ref="Z74:AF74"/>
    <mergeCell ref="AH86:AM86"/>
    <mergeCell ref="AH77:AM77"/>
    <mergeCell ref="AH79:AM79"/>
    <mergeCell ref="AO113:AQ113"/>
    <mergeCell ref="Z75:AF75"/>
    <mergeCell ref="Z76:AF76"/>
    <mergeCell ref="AO108:AQ108"/>
    <mergeCell ref="AO110:AQ110"/>
    <mergeCell ref="AH109:AM109"/>
    <mergeCell ref="AO109:AQ109"/>
    <mergeCell ref="AH103:AM103"/>
    <mergeCell ref="AO103:AQ103"/>
    <mergeCell ref="AH99:AM99"/>
    <mergeCell ref="AO111:AQ111"/>
    <mergeCell ref="AH106:AM106"/>
    <mergeCell ref="AO106:AQ106"/>
    <mergeCell ref="AH107:AM107"/>
    <mergeCell ref="AO107:AQ107"/>
    <mergeCell ref="AH108:AM108"/>
    <mergeCell ref="AH105:AM105"/>
    <mergeCell ref="AO105:AQ105"/>
    <mergeCell ref="AH100:AM100"/>
    <mergeCell ref="AO100:AQ100"/>
    <mergeCell ref="AH101:AM101"/>
    <mergeCell ref="AO101:AQ101"/>
    <mergeCell ref="AH102:AM102"/>
    <mergeCell ref="AO94:AQ94"/>
    <mergeCell ref="AH95:AM95"/>
    <mergeCell ref="AO95:AQ95"/>
    <mergeCell ref="AH87:AM87"/>
    <mergeCell ref="AO99:AQ99"/>
    <mergeCell ref="AH91:AM91"/>
    <mergeCell ref="AO91:AQ91"/>
    <mergeCell ref="AH92:AM92"/>
    <mergeCell ref="AO92:AQ92"/>
    <mergeCell ref="AH96:AM96"/>
    <mergeCell ref="AO96:AQ96"/>
    <mergeCell ref="AH97:AM97"/>
    <mergeCell ref="AO97:AQ97"/>
    <mergeCell ref="AH93:AM93"/>
    <mergeCell ref="AO93:AQ93"/>
    <mergeCell ref="AH88:AM88"/>
    <mergeCell ref="AO88:AQ88"/>
    <mergeCell ref="AH89:AM89"/>
    <mergeCell ref="AO89:AQ89"/>
    <mergeCell ref="AH90:AM90"/>
    <mergeCell ref="AO90:AQ90"/>
    <mergeCell ref="AO87:AQ87"/>
    <mergeCell ref="AH82:AM82"/>
    <mergeCell ref="AO82:AQ82"/>
    <mergeCell ref="AH83:AM83"/>
    <mergeCell ref="AO83:AQ83"/>
    <mergeCell ref="AH84:AM84"/>
    <mergeCell ref="AO84:AQ84"/>
    <mergeCell ref="AH85:AM85"/>
    <mergeCell ref="AO85:AQ85"/>
    <mergeCell ref="AO86:AQ86"/>
    <mergeCell ref="AO78:AQ78"/>
    <mergeCell ref="AH72:AM72"/>
    <mergeCell ref="AO72:AQ72"/>
    <mergeCell ref="AH73:AM73"/>
    <mergeCell ref="AO73:AQ73"/>
    <mergeCell ref="AO79:AQ79"/>
    <mergeCell ref="AH74:AM74"/>
    <mergeCell ref="AO74:AQ74"/>
    <mergeCell ref="AH75:AM75"/>
    <mergeCell ref="AO75:AQ75"/>
    <mergeCell ref="AH76:AM76"/>
    <mergeCell ref="AO76:AQ76"/>
    <mergeCell ref="AO77:AQ77"/>
    <mergeCell ref="AH78:AM78"/>
    <mergeCell ref="AO71:AQ71"/>
    <mergeCell ref="AH65:AM65"/>
    <mergeCell ref="AO65:AQ65"/>
    <mergeCell ref="AH66:AM66"/>
    <mergeCell ref="AO66:AQ66"/>
    <mergeCell ref="AO68:AQ68"/>
    <mergeCell ref="AH69:AM69"/>
    <mergeCell ref="AO69:AQ69"/>
    <mergeCell ref="AH68:AM68"/>
    <mergeCell ref="AH70:AM70"/>
    <mergeCell ref="AO70:AQ70"/>
    <mergeCell ref="AH60:AM60"/>
    <mergeCell ref="AO60:AQ60"/>
    <mergeCell ref="AH67:AM67"/>
    <mergeCell ref="AO67:AQ67"/>
    <mergeCell ref="AH62:AM62"/>
    <mergeCell ref="AO62:AQ62"/>
    <mergeCell ref="AH63:AM63"/>
    <mergeCell ref="AO63:AQ63"/>
    <mergeCell ref="AO49:AQ49"/>
    <mergeCell ref="AH55:AM55"/>
    <mergeCell ref="AO55:AQ55"/>
    <mergeCell ref="AH64:AM64"/>
    <mergeCell ref="AO64:AQ64"/>
    <mergeCell ref="AH61:AM61"/>
    <mergeCell ref="AO61:AQ61"/>
    <mergeCell ref="AH56:AM56"/>
    <mergeCell ref="AO56:AQ56"/>
    <mergeCell ref="AH57:AM57"/>
    <mergeCell ref="AH52:AM52"/>
    <mergeCell ref="AO52:AQ52"/>
    <mergeCell ref="AH59:AM59"/>
    <mergeCell ref="AO59:AQ59"/>
    <mergeCell ref="AH54:AM54"/>
    <mergeCell ref="AO54:AQ54"/>
    <mergeCell ref="AO57:AQ57"/>
    <mergeCell ref="AH58:AM58"/>
    <mergeCell ref="AO58:AQ58"/>
    <mergeCell ref="AO46:AQ46"/>
    <mergeCell ref="AH47:AM47"/>
    <mergeCell ref="AO47:AQ47"/>
    <mergeCell ref="AH50:AM50"/>
    <mergeCell ref="AO50:AQ50"/>
    <mergeCell ref="AH51:AM51"/>
    <mergeCell ref="AO51:AQ51"/>
    <mergeCell ref="AH48:AM48"/>
    <mergeCell ref="AO48:AQ48"/>
    <mergeCell ref="AH49:AM49"/>
    <mergeCell ref="R66:X66"/>
    <mergeCell ref="R60:X60"/>
    <mergeCell ref="R55:X55"/>
    <mergeCell ref="AH53:AM53"/>
    <mergeCell ref="AO53:AQ53"/>
    <mergeCell ref="AH44:AM44"/>
    <mergeCell ref="AO44:AQ44"/>
    <mergeCell ref="AH45:AM45"/>
    <mergeCell ref="AO45:AQ45"/>
    <mergeCell ref="AH46:AM46"/>
    <mergeCell ref="R51:X51"/>
    <mergeCell ref="R52:X52"/>
    <mergeCell ref="R37:X37"/>
    <mergeCell ref="R38:X38"/>
    <mergeCell ref="R40:X40"/>
    <mergeCell ref="R41:X41"/>
    <mergeCell ref="R42:X42"/>
    <mergeCell ref="R43:X43"/>
    <mergeCell ref="R68:X68"/>
    <mergeCell ref="R61:X61"/>
    <mergeCell ref="R62:X62"/>
    <mergeCell ref="R57:X57"/>
    <mergeCell ref="R56:X56"/>
    <mergeCell ref="R59:X59"/>
    <mergeCell ref="R64:X64"/>
    <mergeCell ref="R67:X67"/>
    <mergeCell ref="R58:X58"/>
    <mergeCell ref="R65:X65"/>
    <mergeCell ref="R28:X28"/>
    <mergeCell ref="R44:X44"/>
    <mergeCell ref="R45:X45"/>
    <mergeCell ref="R63:X63"/>
    <mergeCell ref="R46:X46"/>
    <mergeCell ref="R47:X47"/>
    <mergeCell ref="R48:X48"/>
    <mergeCell ref="R49:X49"/>
    <mergeCell ref="R53:X53"/>
    <mergeCell ref="R31:X31"/>
    <mergeCell ref="R32:X32"/>
    <mergeCell ref="R39:X39"/>
    <mergeCell ref="R22:X22"/>
    <mergeCell ref="R23:X23"/>
    <mergeCell ref="R24:X24"/>
    <mergeCell ref="R29:X29"/>
    <mergeCell ref="R25:X25"/>
    <mergeCell ref="R26:X26"/>
    <mergeCell ref="R27:X27"/>
    <mergeCell ref="R30:X30"/>
    <mergeCell ref="R18:X18"/>
    <mergeCell ref="R19:X19"/>
    <mergeCell ref="R20:X20"/>
    <mergeCell ref="R21:X21"/>
    <mergeCell ref="R73:X73"/>
    <mergeCell ref="R69:X69"/>
    <mergeCell ref="R70:X70"/>
    <mergeCell ref="R71:X71"/>
    <mergeCell ref="R72:X72"/>
    <mergeCell ref="R50:X50"/>
    <mergeCell ref="R54:X54"/>
    <mergeCell ref="R74:X74"/>
    <mergeCell ref="R75:X75"/>
    <mergeCell ref="R76:X76"/>
    <mergeCell ref="Z83:AF83"/>
    <mergeCell ref="Z82:AF82"/>
    <mergeCell ref="R77:X77"/>
    <mergeCell ref="R78:X78"/>
    <mergeCell ref="R79:X79"/>
    <mergeCell ref="Z78:AF78"/>
    <mergeCell ref="Z103:AF103"/>
    <mergeCell ref="Z104:AF104"/>
    <mergeCell ref="R102:X102"/>
    <mergeCell ref="R103:X103"/>
    <mergeCell ref="R82:X82"/>
    <mergeCell ref="Z79:AF79"/>
    <mergeCell ref="Z94:AF94"/>
    <mergeCell ref="Z95:AF95"/>
    <mergeCell ref="Z96:AF96"/>
    <mergeCell ref="Z89:AF89"/>
    <mergeCell ref="R89:X89"/>
    <mergeCell ref="R90:X90"/>
    <mergeCell ref="R91:X91"/>
    <mergeCell ref="R92:X92"/>
    <mergeCell ref="Z112:AF112"/>
    <mergeCell ref="Z110:AF110"/>
    <mergeCell ref="Z111:AF111"/>
    <mergeCell ref="Z97:AF97"/>
    <mergeCell ref="R101:X101"/>
    <mergeCell ref="Z102:AF102"/>
    <mergeCell ref="R93:X93"/>
    <mergeCell ref="R94:X94"/>
    <mergeCell ref="R95:X95"/>
    <mergeCell ref="R96:X96"/>
    <mergeCell ref="R104:X104"/>
    <mergeCell ref="R97:X97"/>
    <mergeCell ref="R98:X98"/>
    <mergeCell ref="R99:X99"/>
    <mergeCell ref="R100:X100"/>
    <mergeCell ref="R109:X109"/>
    <mergeCell ref="R110:X110"/>
    <mergeCell ref="R111:X111"/>
    <mergeCell ref="R112:X112"/>
    <mergeCell ref="R105:X105"/>
    <mergeCell ref="R106:X106"/>
    <mergeCell ref="R107:X107"/>
    <mergeCell ref="R108:X108"/>
    <mergeCell ref="R121:X121"/>
    <mergeCell ref="R120:X120"/>
    <mergeCell ref="R122:X122"/>
    <mergeCell ref="R113:X113"/>
    <mergeCell ref="R114:X114"/>
    <mergeCell ref="R115:X115"/>
    <mergeCell ref="R116:X116"/>
    <mergeCell ref="R123:X123"/>
    <mergeCell ref="Z132:AF132"/>
    <mergeCell ref="Z124:AF124"/>
    <mergeCell ref="R124:X124"/>
    <mergeCell ref="Z117:AF117"/>
    <mergeCell ref="Z118:AF118"/>
    <mergeCell ref="Z119:AF119"/>
    <mergeCell ref="R117:X117"/>
    <mergeCell ref="R118:X118"/>
    <mergeCell ref="R119:X119"/>
    <mergeCell ref="Z38:AF38"/>
    <mergeCell ref="Z39:AF39"/>
    <mergeCell ref="Z44:AF44"/>
    <mergeCell ref="Z45:AF45"/>
    <mergeCell ref="Z99:AF99"/>
    <mergeCell ref="Z100:AF100"/>
    <mergeCell ref="Z90:AF90"/>
    <mergeCell ref="Z91:AF91"/>
    <mergeCell ref="Z92:AF92"/>
    <mergeCell ref="Z93:AF93"/>
    <mergeCell ref="Z101:AF101"/>
    <mergeCell ref="Z114:AF114"/>
    <mergeCell ref="Z115:AF115"/>
    <mergeCell ref="Z98:AF98"/>
    <mergeCell ref="Z116:AF116"/>
    <mergeCell ref="Z105:AF105"/>
    <mergeCell ref="Z113:AF113"/>
    <mergeCell ref="Z106:AF106"/>
    <mergeCell ref="Z107:AF107"/>
    <mergeCell ref="Z108:AF108"/>
    <mergeCell ref="Z109:AF109"/>
    <mergeCell ref="Z135:AF135"/>
    <mergeCell ref="Z136:AF136"/>
    <mergeCell ref="Z137:AF137"/>
    <mergeCell ref="Z120:AF120"/>
    <mergeCell ref="Z134:AF134"/>
    <mergeCell ref="Z121:AF121"/>
    <mergeCell ref="Z133:AF133"/>
    <mergeCell ref="Z144:AF144"/>
    <mergeCell ref="Z145:AF145"/>
    <mergeCell ref="Z138:AF138"/>
    <mergeCell ref="Z139:AF139"/>
    <mergeCell ref="Z140:AF140"/>
    <mergeCell ref="Z141:AF141"/>
    <mergeCell ref="Z142:AF142"/>
    <mergeCell ref="Z143:AF143"/>
    <mergeCell ref="Z150:AF150"/>
    <mergeCell ref="Z151:AF151"/>
    <mergeCell ref="Z152:AF152"/>
    <mergeCell ref="Z153:AF153"/>
    <mergeCell ref="Z146:AF146"/>
    <mergeCell ref="Z147:AF147"/>
    <mergeCell ref="Z148:AF148"/>
    <mergeCell ref="Z149:AF149"/>
    <mergeCell ref="R138:X138"/>
    <mergeCell ref="R139:X139"/>
    <mergeCell ref="Z158:AF158"/>
    <mergeCell ref="Z159:AF159"/>
    <mergeCell ref="Z160:AF160"/>
    <mergeCell ref="Z161:AF161"/>
    <mergeCell ref="Z154:AF154"/>
    <mergeCell ref="Z155:AF155"/>
    <mergeCell ref="Z156:AF156"/>
    <mergeCell ref="Z157:AF157"/>
    <mergeCell ref="R146:X146"/>
    <mergeCell ref="R147:X147"/>
    <mergeCell ref="Z162:AF162"/>
    <mergeCell ref="Z163:AF163"/>
    <mergeCell ref="R132:X132"/>
    <mergeCell ref="R133:X133"/>
    <mergeCell ref="R134:X134"/>
    <mergeCell ref="R135:X135"/>
    <mergeCell ref="R136:X136"/>
    <mergeCell ref="R137:X137"/>
    <mergeCell ref="R140:X140"/>
    <mergeCell ref="R141:X141"/>
    <mergeCell ref="R142:X142"/>
    <mergeCell ref="R143:X143"/>
    <mergeCell ref="R144:X144"/>
    <mergeCell ref="R145:X145"/>
    <mergeCell ref="R150:X150"/>
    <mergeCell ref="R151:X151"/>
    <mergeCell ref="R152:X152"/>
    <mergeCell ref="R153:X153"/>
    <mergeCell ref="R160:X160"/>
    <mergeCell ref="R161:X161"/>
    <mergeCell ref="R154:X154"/>
    <mergeCell ref="R155:X155"/>
    <mergeCell ref="AH117:AM117"/>
    <mergeCell ref="AO117:AQ117"/>
    <mergeCell ref="AH120:AM120"/>
    <mergeCell ref="AO120:AQ120"/>
    <mergeCell ref="AH121:AM121"/>
    <mergeCell ref="AO121:AQ121"/>
    <mergeCell ref="AH118:AM118"/>
    <mergeCell ref="AO118:AQ118"/>
    <mergeCell ref="AH119:AM119"/>
    <mergeCell ref="AO119:AQ119"/>
    <mergeCell ref="R148:X148"/>
    <mergeCell ref="R149:X149"/>
    <mergeCell ref="AH41:AM41"/>
    <mergeCell ref="AO41:AQ41"/>
    <mergeCell ref="R162:X162"/>
    <mergeCell ref="R163:X163"/>
    <mergeCell ref="R156:X156"/>
    <mergeCell ref="R157:X157"/>
    <mergeCell ref="R158:X158"/>
    <mergeCell ref="R159:X159"/>
    <mergeCell ref="AH43:AM43"/>
    <mergeCell ref="AO43:AQ43"/>
    <mergeCell ref="AH42:AM42"/>
    <mergeCell ref="AO42:AQ42"/>
    <mergeCell ref="AH37:AM37"/>
    <mergeCell ref="AO37:AQ37"/>
    <mergeCell ref="AH38:AM38"/>
    <mergeCell ref="AO38:AQ38"/>
    <mergeCell ref="AH39:AM39"/>
    <mergeCell ref="AO39:AQ39"/>
    <mergeCell ref="AH40:AM40"/>
    <mergeCell ref="AO40:AQ40"/>
    <mergeCell ref="AH34:AM34"/>
    <mergeCell ref="AO34:AQ34"/>
    <mergeCell ref="AH35:AM35"/>
    <mergeCell ref="AO35:AQ35"/>
    <mergeCell ref="AH29:AM29"/>
    <mergeCell ref="AO29:AQ29"/>
    <mergeCell ref="AH36:AM36"/>
    <mergeCell ref="AO36:AQ36"/>
    <mergeCell ref="AH31:AM31"/>
    <mergeCell ref="AO31:AQ31"/>
    <mergeCell ref="AH32:AM32"/>
    <mergeCell ref="AO32:AQ32"/>
    <mergeCell ref="AH33:AM33"/>
    <mergeCell ref="AO33:AQ33"/>
    <mergeCell ref="AH30:AM30"/>
    <mergeCell ref="AO30:AQ30"/>
    <mergeCell ref="AH25:AM25"/>
    <mergeCell ref="AO25:AQ25"/>
    <mergeCell ref="AH26:AM26"/>
    <mergeCell ref="AO26:AQ26"/>
    <mergeCell ref="AH27:AM27"/>
    <mergeCell ref="AO27:AQ27"/>
    <mergeCell ref="AH28:AM28"/>
    <mergeCell ref="AO28:AQ28"/>
    <mergeCell ref="AH23:AM23"/>
    <mergeCell ref="AO23:AQ23"/>
    <mergeCell ref="AH17:AM17"/>
    <mergeCell ref="AO17:AQ17"/>
    <mergeCell ref="AH18:AM18"/>
    <mergeCell ref="AO18:AQ18"/>
    <mergeCell ref="AH24:AM24"/>
    <mergeCell ref="AO24:AQ24"/>
    <mergeCell ref="AH19:AM19"/>
    <mergeCell ref="AO19:AQ19"/>
    <mergeCell ref="AH20:AM20"/>
    <mergeCell ref="AO20:AQ20"/>
    <mergeCell ref="AH21:AM21"/>
    <mergeCell ref="AO21:AQ21"/>
    <mergeCell ref="AH22:AM22"/>
    <mergeCell ref="AO22:AQ22"/>
    <mergeCell ref="AH15:AM15"/>
    <mergeCell ref="AO15:AQ15"/>
    <mergeCell ref="AH16:AM16"/>
    <mergeCell ref="AO16:AQ16"/>
    <mergeCell ref="AH13:AM13"/>
    <mergeCell ref="AO13:AQ13"/>
    <mergeCell ref="AH14:AM14"/>
    <mergeCell ref="AO14:AQ14"/>
    <mergeCell ref="AH10:AM10"/>
    <mergeCell ref="AO10:AQ10"/>
    <mergeCell ref="AH11:AM11"/>
    <mergeCell ref="AO11:AQ11"/>
    <mergeCell ref="AH12:AM12"/>
    <mergeCell ref="AO12:AQ12"/>
    <mergeCell ref="AH116:AM116"/>
    <mergeCell ref="AO116:AQ116"/>
    <mergeCell ref="AH114:AM114"/>
    <mergeCell ref="AO114:AQ114"/>
    <mergeCell ref="AH115:AM115"/>
    <mergeCell ref="AO115:AQ115"/>
    <mergeCell ref="AH124:AM124"/>
    <mergeCell ref="AO124:AQ124"/>
    <mergeCell ref="AH122:AM122"/>
    <mergeCell ref="AO122:AQ122"/>
    <mergeCell ref="AH123:AM123"/>
    <mergeCell ref="AO123:AQ123"/>
    <mergeCell ref="AH134:AM134"/>
    <mergeCell ref="AO134:AQ134"/>
    <mergeCell ref="AH135:AM135"/>
    <mergeCell ref="AO135:AQ135"/>
    <mergeCell ref="AH132:AM132"/>
    <mergeCell ref="AO132:AQ132"/>
    <mergeCell ref="AH133:AM133"/>
    <mergeCell ref="AO133:AQ133"/>
    <mergeCell ref="AH138:AM138"/>
    <mergeCell ref="AO138:AQ138"/>
    <mergeCell ref="AH139:AM139"/>
    <mergeCell ref="AO139:AQ139"/>
    <mergeCell ref="AH136:AM136"/>
    <mergeCell ref="AO136:AQ136"/>
    <mergeCell ref="AH137:AM137"/>
    <mergeCell ref="AO137:AQ137"/>
    <mergeCell ref="AH142:AM142"/>
    <mergeCell ref="AO142:AQ142"/>
    <mergeCell ref="AH143:AM143"/>
    <mergeCell ref="AO143:AQ143"/>
    <mergeCell ref="AH140:AM140"/>
    <mergeCell ref="AO140:AQ140"/>
    <mergeCell ref="AH141:AM141"/>
    <mergeCell ref="AO141:AQ141"/>
    <mergeCell ref="AH146:AM146"/>
    <mergeCell ref="AO146:AQ146"/>
    <mergeCell ref="AH147:AM147"/>
    <mergeCell ref="AO147:AQ147"/>
    <mergeCell ref="AH144:AM144"/>
    <mergeCell ref="AO144:AQ144"/>
    <mergeCell ref="AH145:AM145"/>
    <mergeCell ref="AO145:AQ145"/>
    <mergeCell ref="AH150:AM150"/>
    <mergeCell ref="AO150:AQ150"/>
    <mergeCell ref="AH151:AM151"/>
    <mergeCell ref="AO151:AQ151"/>
    <mergeCell ref="AH148:AM148"/>
    <mergeCell ref="AO148:AQ148"/>
    <mergeCell ref="AH149:AM149"/>
    <mergeCell ref="AO149:AQ149"/>
    <mergeCell ref="AH154:AM154"/>
    <mergeCell ref="AO154:AQ154"/>
    <mergeCell ref="AH155:AM155"/>
    <mergeCell ref="AO155:AQ155"/>
    <mergeCell ref="AH152:AM152"/>
    <mergeCell ref="AO152:AQ152"/>
    <mergeCell ref="AH153:AM153"/>
    <mergeCell ref="AO153:AQ153"/>
    <mergeCell ref="AH158:AM158"/>
    <mergeCell ref="AO158:AQ158"/>
    <mergeCell ref="AH159:AM159"/>
    <mergeCell ref="AO159:AQ159"/>
    <mergeCell ref="AH156:AM156"/>
    <mergeCell ref="AO156:AQ156"/>
    <mergeCell ref="AH157:AM157"/>
    <mergeCell ref="AO157:AQ157"/>
    <mergeCell ref="AH162:AM162"/>
    <mergeCell ref="AO162:AQ162"/>
    <mergeCell ref="AH163:AM163"/>
    <mergeCell ref="AO163:AQ163"/>
    <mergeCell ref="AH160:AM160"/>
    <mergeCell ref="AO160:AQ160"/>
    <mergeCell ref="AH161:AM161"/>
    <mergeCell ref="AO161:AQ161"/>
  </mergeCells>
  <printOptions/>
  <pageMargins left="0.75" right="0.5" top="0.75" bottom="0.75" header="0.25" footer="0.25"/>
  <pageSetup horizontalDpi="300" verticalDpi="300" orientation="portrait" paperSize="9" scale="75" r:id="rId1"/>
</worksheet>
</file>

<file path=xl/worksheets/sheet3.xml><?xml version="1.0" encoding="utf-8"?>
<worksheet xmlns="http://schemas.openxmlformats.org/spreadsheetml/2006/main" xmlns:r="http://schemas.openxmlformats.org/officeDocument/2006/relationships">
  <dimension ref="A1:Y199"/>
  <sheetViews>
    <sheetView tabSelected="1" zoomScalePageLayoutView="0" workbookViewId="0" topLeftCell="A1">
      <selection activeCell="F1" sqref="F1:G1"/>
    </sheetView>
  </sheetViews>
  <sheetFormatPr defaultColWidth="2.57421875" defaultRowHeight="15" outlineLevelRow="1" outlineLevelCol="1"/>
  <cols>
    <col min="1" max="1" width="0.5625" style="48" customWidth="1"/>
    <col min="2" max="2" width="53.57421875" style="50" customWidth="1" outlineLevel="1"/>
    <col min="3" max="3" width="9.140625" style="48" customWidth="1" outlineLevel="1"/>
    <col min="4" max="4" width="19.421875" style="48" customWidth="1" outlineLevel="1"/>
    <col min="5" max="5" width="18.8515625" style="48" customWidth="1" outlineLevel="1"/>
    <col min="6" max="6" width="20.7109375" style="48" customWidth="1" outlineLevel="1"/>
    <col min="7" max="7" width="19.8515625" style="48" customWidth="1" outlineLevel="1"/>
    <col min="8" max="24" width="16.28125" style="246" customWidth="1"/>
    <col min="25" max="16384" width="2.57421875" style="47" customWidth="1"/>
  </cols>
  <sheetData>
    <row r="1" spans="1:25" s="10" customFormat="1" ht="15.75">
      <c r="A1" s="37"/>
      <c r="B1" s="240" t="s">
        <v>239</v>
      </c>
      <c r="C1" s="38"/>
      <c r="F1" s="430" t="s">
        <v>402</v>
      </c>
      <c r="G1" s="430"/>
      <c r="H1" s="239"/>
      <c r="I1" s="239"/>
      <c r="J1" s="239"/>
      <c r="K1" s="239"/>
      <c r="L1" s="239"/>
      <c r="M1" s="239"/>
      <c r="N1" s="239"/>
      <c r="O1" s="239"/>
      <c r="P1" s="239"/>
      <c r="Q1" s="239"/>
      <c r="R1" s="239"/>
      <c r="S1" s="239"/>
      <c r="T1" s="239"/>
      <c r="U1" s="239"/>
      <c r="V1" s="239"/>
      <c r="W1" s="239"/>
      <c r="X1" s="239"/>
      <c r="Y1" s="239"/>
    </row>
    <row r="2" spans="1:25" s="10" customFormat="1" ht="15">
      <c r="A2" s="37"/>
      <c r="B2" s="248" t="s">
        <v>415</v>
      </c>
      <c r="C2" s="39"/>
      <c r="D2" s="41"/>
      <c r="E2" s="41"/>
      <c r="F2" s="41"/>
      <c r="G2" s="41"/>
      <c r="H2" s="239"/>
      <c r="I2" s="239"/>
      <c r="J2" s="239"/>
      <c r="K2" s="239"/>
      <c r="L2" s="239"/>
      <c r="M2" s="239"/>
      <c r="N2" s="239"/>
      <c r="O2" s="239"/>
      <c r="P2" s="239"/>
      <c r="Q2" s="239"/>
      <c r="R2" s="239"/>
      <c r="S2" s="239"/>
      <c r="T2" s="239"/>
      <c r="U2" s="239"/>
      <c r="V2" s="239"/>
      <c r="W2" s="239"/>
      <c r="X2" s="239"/>
      <c r="Y2" s="239"/>
    </row>
    <row r="3" ht="5.25" customHeight="1"/>
    <row r="4" spans="1:24" s="10" customFormat="1" ht="23.25" customHeight="1">
      <c r="A4" s="37"/>
      <c r="B4" s="429" t="s">
        <v>382</v>
      </c>
      <c r="C4" s="429"/>
      <c r="D4" s="429"/>
      <c r="E4" s="429"/>
      <c r="F4" s="429"/>
      <c r="G4" s="429"/>
      <c r="H4" s="239"/>
      <c r="I4" s="239"/>
      <c r="J4" s="239"/>
      <c r="K4" s="239"/>
      <c r="L4" s="239"/>
      <c r="M4" s="239"/>
      <c r="N4" s="239"/>
      <c r="O4" s="239"/>
      <c r="P4" s="239"/>
      <c r="Q4" s="239"/>
      <c r="R4" s="239"/>
      <c r="S4" s="239"/>
      <c r="T4" s="239"/>
      <c r="U4" s="239"/>
      <c r="V4" s="239"/>
      <c r="W4" s="239"/>
      <c r="X4" s="239"/>
    </row>
    <row r="5" spans="1:24" s="10" customFormat="1" ht="15">
      <c r="A5" s="37"/>
      <c r="B5" s="428" t="s">
        <v>412</v>
      </c>
      <c r="C5" s="428"/>
      <c r="D5" s="428"/>
      <c r="E5" s="428"/>
      <c r="F5" s="428"/>
      <c r="G5" s="428"/>
      <c r="H5" s="239"/>
      <c r="I5" s="239"/>
      <c r="J5" s="239"/>
      <c r="K5" s="239"/>
      <c r="L5" s="239"/>
      <c r="M5" s="239"/>
      <c r="N5" s="239"/>
      <c r="O5" s="239"/>
      <c r="P5" s="239"/>
      <c r="Q5" s="239"/>
      <c r="R5" s="239"/>
      <c r="S5" s="239"/>
      <c r="T5" s="239"/>
      <c r="U5" s="239"/>
      <c r="V5" s="239"/>
      <c r="W5" s="239"/>
      <c r="X5" s="239"/>
    </row>
    <row r="6" spans="1:24" s="10" customFormat="1" ht="6" customHeight="1">
      <c r="A6" s="37"/>
      <c r="B6" s="92"/>
      <c r="C6" s="92"/>
      <c r="D6" s="92"/>
      <c r="E6" s="92"/>
      <c r="F6" s="92"/>
      <c r="G6" s="92"/>
      <c r="H6" s="239"/>
      <c r="I6" s="239"/>
      <c r="J6" s="239"/>
      <c r="K6" s="239"/>
      <c r="L6" s="239"/>
      <c r="M6" s="239"/>
      <c r="N6" s="239"/>
      <c r="O6" s="239"/>
      <c r="P6" s="239"/>
      <c r="Q6" s="239"/>
      <c r="R6" s="239"/>
      <c r="S6" s="239"/>
      <c r="T6" s="239"/>
      <c r="U6" s="239"/>
      <c r="V6" s="239"/>
      <c r="W6" s="239"/>
      <c r="X6" s="239"/>
    </row>
    <row r="7" spans="1:24" s="10" customFormat="1" ht="15" customHeight="1" thickBot="1">
      <c r="A7" s="37"/>
      <c r="B7" s="68"/>
      <c r="C7" s="37"/>
      <c r="D7" s="241"/>
      <c r="E7" s="241"/>
      <c r="F7" s="241"/>
      <c r="G7" s="241" t="s">
        <v>378</v>
      </c>
      <c r="H7" s="239"/>
      <c r="I7" s="239"/>
      <c r="J7" s="239"/>
      <c r="K7" s="239"/>
      <c r="L7" s="239"/>
      <c r="M7" s="239"/>
      <c r="N7" s="239"/>
      <c r="O7" s="239"/>
      <c r="P7" s="239"/>
      <c r="Q7" s="239"/>
      <c r="R7" s="239"/>
      <c r="S7" s="239"/>
      <c r="T7" s="239"/>
      <c r="U7" s="239"/>
      <c r="V7" s="239"/>
      <c r="W7" s="239"/>
      <c r="X7" s="239"/>
    </row>
    <row r="8" spans="1:24" s="10" customFormat="1" ht="24" customHeight="1" thickTop="1">
      <c r="A8" s="249"/>
      <c r="B8" s="431" t="s">
        <v>324</v>
      </c>
      <c r="C8" s="433" t="s">
        <v>381</v>
      </c>
      <c r="D8" s="435" t="s">
        <v>413</v>
      </c>
      <c r="E8" s="435" t="s">
        <v>414</v>
      </c>
      <c r="F8" s="435" t="s">
        <v>404</v>
      </c>
      <c r="G8" s="438" t="s">
        <v>405</v>
      </c>
      <c r="H8" s="239"/>
      <c r="I8" s="239"/>
      <c r="J8" s="239"/>
      <c r="K8" s="239"/>
      <c r="L8" s="239"/>
      <c r="M8" s="239"/>
      <c r="N8" s="239"/>
      <c r="O8" s="239"/>
      <c r="P8" s="239"/>
      <c r="Q8" s="239"/>
      <c r="R8" s="239"/>
      <c r="S8" s="239"/>
      <c r="T8" s="239"/>
      <c r="U8" s="239"/>
      <c r="V8" s="239"/>
      <c r="W8" s="239"/>
      <c r="X8" s="239"/>
    </row>
    <row r="9" spans="1:24" s="10" customFormat="1" ht="15" customHeight="1">
      <c r="A9" s="249"/>
      <c r="B9" s="432"/>
      <c r="C9" s="434"/>
      <c r="D9" s="436"/>
      <c r="E9" s="436"/>
      <c r="F9" s="437"/>
      <c r="G9" s="439"/>
      <c r="H9" s="239"/>
      <c r="I9" s="239"/>
      <c r="J9" s="239"/>
      <c r="K9" s="239"/>
      <c r="L9" s="239"/>
      <c r="M9" s="239"/>
      <c r="N9" s="239"/>
      <c r="O9" s="239"/>
      <c r="P9" s="239"/>
      <c r="Q9" s="239"/>
      <c r="R9" s="239"/>
      <c r="S9" s="239"/>
      <c r="T9" s="239"/>
      <c r="U9" s="239"/>
      <c r="V9" s="239"/>
      <c r="W9" s="239"/>
      <c r="X9" s="239"/>
    </row>
    <row r="10" spans="2:24" s="254" customFormat="1" ht="16.5" customHeight="1">
      <c r="B10" s="255" t="s">
        <v>383</v>
      </c>
      <c r="C10" s="256"/>
      <c r="D10" s="257">
        <v>215537700</v>
      </c>
      <c r="E10" s="258">
        <v>78965826453</v>
      </c>
      <c r="F10" s="259">
        <f>D10</f>
        <v>215537700</v>
      </c>
      <c r="G10" s="260">
        <f>E10</f>
        <v>78965826453</v>
      </c>
      <c r="H10" s="261"/>
      <c r="I10" s="261"/>
      <c r="J10" s="261"/>
      <c r="K10" s="261"/>
      <c r="L10" s="261"/>
      <c r="M10" s="261"/>
      <c r="N10" s="261"/>
      <c r="O10" s="261"/>
      <c r="P10" s="261"/>
      <c r="Q10" s="261"/>
      <c r="R10" s="261"/>
      <c r="S10" s="261"/>
      <c r="T10" s="261"/>
      <c r="U10" s="261"/>
      <c r="V10" s="261"/>
      <c r="W10" s="261"/>
      <c r="X10" s="261"/>
    </row>
    <row r="11" spans="2:24" s="262" customFormat="1" ht="16.5" customHeight="1">
      <c r="B11" s="263" t="s">
        <v>384</v>
      </c>
      <c r="C11" s="264"/>
      <c r="D11" s="265">
        <v>0</v>
      </c>
      <c r="E11" s="266">
        <v>0</v>
      </c>
      <c r="F11" s="259">
        <f aca="true" t="shared" si="0" ref="F11:F33">D11</f>
        <v>0</v>
      </c>
      <c r="G11" s="260">
        <f aca="true" t="shared" si="1" ref="G11:G33">E11</f>
        <v>0</v>
      </c>
      <c r="H11" s="267"/>
      <c r="I11" s="267"/>
      <c r="J11" s="267"/>
      <c r="K11" s="267"/>
      <c r="L11" s="267"/>
      <c r="M11" s="267"/>
      <c r="N11" s="267"/>
      <c r="O11" s="267"/>
      <c r="P11" s="267"/>
      <c r="Q11" s="267"/>
      <c r="R11" s="267"/>
      <c r="S11" s="267"/>
      <c r="T11" s="267"/>
      <c r="U11" s="267"/>
      <c r="V11" s="267"/>
      <c r="W11" s="267"/>
      <c r="X11" s="267"/>
    </row>
    <row r="12" spans="2:24" s="262" customFormat="1" ht="21" customHeight="1" hidden="1" outlineLevel="1">
      <c r="B12" s="268" t="s">
        <v>406</v>
      </c>
      <c r="C12" s="264"/>
      <c r="D12" s="269">
        <v>0</v>
      </c>
      <c r="E12" s="270">
        <v>78965826453</v>
      </c>
      <c r="F12" s="259">
        <f t="shared" si="0"/>
        <v>0</v>
      </c>
      <c r="G12" s="260">
        <f t="shared" si="1"/>
        <v>78965826453</v>
      </c>
      <c r="H12" s="267"/>
      <c r="I12" s="267"/>
      <c r="J12" s="267"/>
      <c r="K12" s="267"/>
      <c r="L12" s="267"/>
      <c r="M12" s="267"/>
      <c r="N12" s="267"/>
      <c r="O12" s="267"/>
      <c r="P12" s="267"/>
      <c r="Q12" s="267"/>
      <c r="R12" s="267"/>
      <c r="S12" s="267"/>
      <c r="T12" s="267"/>
      <c r="U12" s="267"/>
      <c r="V12" s="267"/>
      <c r="W12" s="267"/>
      <c r="X12" s="267"/>
    </row>
    <row r="13" spans="2:24" s="262" customFormat="1" ht="21" customHeight="1" hidden="1" outlineLevel="1">
      <c r="B13" s="268" t="s">
        <v>407</v>
      </c>
      <c r="C13" s="264"/>
      <c r="D13" s="269">
        <v>0</v>
      </c>
      <c r="E13" s="270">
        <v>69527246059</v>
      </c>
      <c r="F13" s="259">
        <f t="shared" si="0"/>
        <v>0</v>
      </c>
      <c r="G13" s="260">
        <f t="shared" si="1"/>
        <v>69527246059</v>
      </c>
      <c r="H13" s="267"/>
      <c r="I13" s="267"/>
      <c r="J13" s="267"/>
      <c r="K13" s="267"/>
      <c r="L13" s="267"/>
      <c r="M13" s="267"/>
      <c r="N13" s="267"/>
      <c r="O13" s="267"/>
      <c r="P13" s="267"/>
      <c r="Q13" s="267"/>
      <c r="R13" s="267"/>
      <c r="S13" s="267"/>
      <c r="T13" s="267"/>
      <c r="U13" s="267"/>
      <c r="V13" s="267"/>
      <c r="W13" s="267"/>
      <c r="X13" s="267"/>
    </row>
    <row r="14" spans="2:24" s="262" customFormat="1" ht="21" customHeight="1" hidden="1" outlineLevel="1">
      <c r="B14" s="268" t="s">
        <v>408</v>
      </c>
      <c r="C14" s="264"/>
      <c r="D14" s="271">
        <v>0</v>
      </c>
      <c r="E14" s="272">
        <v>9438580394</v>
      </c>
      <c r="F14" s="259">
        <f t="shared" si="0"/>
        <v>0</v>
      </c>
      <c r="G14" s="260">
        <f t="shared" si="1"/>
        <v>9438580394</v>
      </c>
      <c r="H14" s="267"/>
      <c r="I14" s="267"/>
      <c r="J14" s="267"/>
      <c r="K14" s="267"/>
      <c r="L14" s="267"/>
      <c r="M14" s="267"/>
      <c r="N14" s="267"/>
      <c r="O14" s="267"/>
      <c r="P14" s="267"/>
      <c r="Q14" s="267"/>
      <c r="R14" s="267"/>
      <c r="S14" s="267"/>
      <c r="T14" s="267"/>
      <c r="U14" s="267"/>
      <c r="V14" s="267"/>
      <c r="W14" s="267"/>
      <c r="X14" s="267"/>
    </row>
    <row r="15" spans="2:24" s="262" customFormat="1" ht="21" customHeight="1" hidden="1" outlineLevel="1">
      <c r="B15" s="273" t="s">
        <v>409</v>
      </c>
      <c r="C15" s="274"/>
      <c r="D15" s="271">
        <v>0</v>
      </c>
      <c r="E15" s="272">
        <v>6939298605</v>
      </c>
      <c r="F15" s="259">
        <f t="shared" si="0"/>
        <v>0</v>
      </c>
      <c r="G15" s="260">
        <f t="shared" si="1"/>
        <v>6939298605</v>
      </c>
      <c r="H15" s="267"/>
      <c r="I15" s="267"/>
      <c r="J15" s="267"/>
      <c r="K15" s="267"/>
      <c r="L15" s="267"/>
      <c r="M15" s="267"/>
      <c r="N15" s="267"/>
      <c r="O15" s="267"/>
      <c r="P15" s="267"/>
      <c r="Q15" s="267"/>
      <c r="R15" s="267"/>
      <c r="S15" s="267"/>
      <c r="T15" s="267"/>
      <c r="U15" s="267"/>
      <c r="V15" s="267"/>
      <c r="W15" s="267"/>
      <c r="X15" s="267"/>
    </row>
    <row r="16" spans="2:24" s="262" customFormat="1" ht="16.5" customHeight="1" collapsed="1">
      <c r="B16" s="275" t="s">
        <v>385</v>
      </c>
      <c r="C16" s="276" t="s">
        <v>386</v>
      </c>
      <c r="D16" s="269">
        <f>D10-D11</f>
        <v>215537700</v>
      </c>
      <c r="E16" s="270">
        <v>78965826453</v>
      </c>
      <c r="F16" s="259">
        <f t="shared" si="0"/>
        <v>215537700</v>
      </c>
      <c r="G16" s="260">
        <f t="shared" si="1"/>
        <v>78965826453</v>
      </c>
      <c r="H16" s="267"/>
      <c r="I16" s="267"/>
      <c r="J16" s="267"/>
      <c r="K16" s="267"/>
      <c r="L16" s="267"/>
      <c r="M16" s="267"/>
      <c r="N16" s="267"/>
      <c r="O16" s="267"/>
      <c r="P16" s="267"/>
      <c r="Q16" s="267"/>
      <c r="R16" s="267"/>
      <c r="S16" s="267"/>
      <c r="T16" s="267"/>
      <c r="U16" s="267"/>
      <c r="V16" s="267"/>
      <c r="W16" s="267"/>
      <c r="X16" s="267"/>
    </row>
    <row r="17" spans="2:24" s="262" customFormat="1" ht="16.5" customHeight="1">
      <c r="B17" s="277" t="s">
        <v>387</v>
      </c>
      <c r="C17" s="276" t="s">
        <v>388</v>
      </c>
      <c r="D17" s="265">
        <v>0</v>
      </c>
      <c r="E17" s="266">
        <v>69527246059</v>
      </c>
      <c r="F17" s="259">
        <f t="shared" si="0"/>
        <v>0</v>
      </c>
      <c r="G17" s="260">
        <f t="shared" si="1"/>
        <v>69527246059</v>
      </c>
      <c r="H17" s="267"/>
      <c r="I17" s="267"/>
      <c r="J17" s="267"/>
      <c r="K17" s="267"/>
      <c r="L17" s="267"/>
      <c r="M17" s="267"/>
      <c r="N17" s="267"/>
      <c r="O17" s="267"/>
      <c r="P17" s="267"/>
      <c r="Q17" s="267"/>
      <c r="R17" s="267"/>
      <c r="S17" s="267"/>
      <c r="T17" s="267"/>
      <c r="U17" s="267"/>
      <c r="V17" s="267"/>
      <c r="W17" s="267"/>
      <c r="X17" s="267"/>
    </row>
    <row r="18" spans="2:24" s="262" customFormat="1" ht="16.5" customHeight="1">
      <c r="B18" s="278" t="s">
        <v>389</v>
      </c>
      <c r="C18" s="264"/>
      <c r="D18" s="269">
        <f>D10-D11</f>
        <v>215537700</v>
      </c>
      <c r="E18" s="270">
        <f>E16-E17</f>
        <v>9438580394</v>
      </c>
      <c r="F18" s="259">
        <f t="shared" si="0"/>
        <v>215537700</v>
      </c>
      <c r="G18" s="260">
        <f t="shared" si="1"/>
        <v>9438580394</v>
      </c>
      <c r="H18" s="267"/>
      <c r="I18" s="267"/>
      <c r="J18" s="267"/>
      <c r="K18" s="267"/>
      <c r="L18" s="267"/>
      <c r="M18" s="267"/>
      <c r="N18" s="267"/>
      <c r="O18" s="267"/>
      <c r="P18" s="267"/>
      <c r="Q18" s="267"/>
      <c r="R18" s="267"/>
      <c r="S18" s="267"/>
      <c r="T18" s="267"/>
      <c r="U18" s="267"/>
      <c r="V18" s="267"/>
      <c r="W18" s="267"/>
      <c r="X18" s="267"/>
    </row>
    <row r="19" spans="2:24" s="262" customFormat="1" ht="16.5" customHeight="1">
      <c r="B19" s="277" t="s">
        <v>390</v>
      </c>
      <c r="C19" s="279">
        <v>5.3</v>
      </c>
      <c r="D19" s="265">
        <v>-229247515</v>
      </c>
      <c r="E19" s="266">
        <v>6939298605</v>
      </c>
      <c r="F19" s="259">
        <f t="shared" si="0"/>
        <v>-229247515</v>
      </c>
      <c r="G19" s="260">
        <f t="shared" si="1"/>
        <v>6939298605</v>
      </c>
      <c r="H19" s="267"/>
      <c r="I19" s="267"/>
      <c r="J19" s="267"/>
      <c r="K19" s="267"/>
      <c r="L19" s="267"/>
      <c r="M19" s="267"/>
      <c r="N19" s="267"/>
      <c r="O19" s="267"/>
      <c r="P19" s="267"/>
      <c r="Q19" s="267"/>
      <c r="R19" s="267"/>
      <c r="S19" s="267"/>
      <c r="T19" s="267"/>
      <c r="U19" s="267"/>
      <c r="V19" s="267"/>
      <c r="W19" s="267"/>
      <c r="X19" s="267"/>
    </row>
    <row r="20" spans="2:24" s="262" customFormat="1" ht="16.5" customHeight="1">
      <c r="B20" s="277" t="s">
        <v>391</v>
      </c>
      <c r="C20" s="279">
        <v>5.4</v>
      </c>
      <c r="D20" s="265">
        <f>15005224474-33822431</f>
        <v>14971402043</v>
      </c>
      <c r="E20" s="266">
        <v>16995856570</v>
      </c>
      <c r="F20" s="259">
        <f t="shared" si="0"/>
        <v>14971402043</v>
      </c>
      <c r="G20" s="260">
        <f t="shared" si="1"/>
        <v>16995856570</v>
      </c>
      <c r="H20" s="267"/>
      <c r="I20" s="267"/>
      <c r="J20" s="267"/>
      <c r="K20" s="267"/>
      <c r="L20" s="267"/>
      <c r="M20" s="267"/>
      <c r="N20" s="267"/>
      <c r="O20" s="267"/>
      <c r="P20" s="267"/>
      <c r="Q20" s="267"/>
      <c r="R20" s="267"/>
      <c r="S20" s="267"/>
      <c r="T20" s="267"/>
      <c r="U20" s="267"/>
      <c r="V20" s="267"/>
      <c r="W20" s="267"/>
      <c r="X20" s="267"/>
    </row>
    <row r="21" spans="2:24" s="280" customFormat="1" ht="16.5" customHeight="1">
      <c r="B21" s="268" t="s">
        <v>392</v>
      </c>
      <c r="C21" s="281"/>
      <c r="D21" s="271">
        <f>9520143019-33822431</f>
        <v>9486320588</v>
      </c>
      <c r="E21" s="272">
        <v>4782151193</v>
      </c>
      <c r="F21" s="259">
        <f t="shared" si="0"/>
        <v>9486320588</v>
      </c>
      <c r="G21" s="260">
        <f t="shared" si="1"/>
        <v>4782151193</v>
      </c>
      <c r="H21" s="282"/>
      <c r="I21" s="282"/>
      <c r="J21" s="282"/>
      <c r="K21" s="282"/>
      <c r="L21" s="282"/>
      <c r="M21" s="282"/>
      <c r="N21" s="282"/>
      <c r="O21" s="282"/>
      <c r="P21" s="282"/>
      <c r="Q21" s="282"/>
      <c r="R21" s="282"/>
      <c r="S21" s="282"/>
      <c r="T21" s="282"/>
      <c r="U21" s="282"/>
      <c r="V21" s="282"/>
      <c r="W21" s="282"/>
      <c r="X21" s="282"/>
    </row>
    <row r="22" spans="2:24" s="262" customFormat="1" ht="16.5" customHeight="1">
      <c r="B22" s="263" t="s">
        <v>393</v>
      </c>
      <c r="C22" s="279">
        <v>5.5</v>
      </c>
      <c r="D22" s="265">
        <v>1151990210</v>
      </c>
      <c r="E22" s="266">
        <v>874468842</v>
      </c>
      <c r="F22" s="259">
        <f t="shared" si="0"/>
        <v>1151990210</v>
      </c>
      <c r="G22" s="260">
        <f t="shared" si="1"/>
        <v>874468842</v>
      </c>
      <c r="H22" s="267"/>
      <c r="I22" s="267"/>
      <c r="J22" s="267"/>
      <c r="K22" s="267"/>
      <c r="L22" s="267"/>
      <c r="M22" s="267"/>
      <c r="N22" s="267"/>
      <c r="O22" s="267"/>
      <c r="P22" s="267"/>
      <c r="Q22" s="267"/>
      <c r="R22" s="267"/>
      <c r="S22" s="267"/>
      <c r="T22" s="267"/>
      <c r="U22" s="267"/>
      <c r="V22" s="267"/>
      <c r="W22" s="267"/>
      <c r="X22" s="267"/>
    </row>
    <row r="23" spans="2:24" s="280" customFormat="1" ht="16.5" customHeight="1" hidden="1">
      <c r="B23" s="283"/>
      <c r="C23" s="284"/>
      <c r="D23" s="271"/>
      <c r="E23" s="285">
        <v>-880000</v>
      </c>
      <c r="F23" s="259">
        <f t="shared" si="0"/>
        <v>0</v>
      </c>
      <c r="G23" s="260">
        <f t="shared" si="1"/>
        <v>-880000</v>
      </c>
      <c r="H23" s="282"/>
      <c r="I23" s="282"/>
      <c r="J23" s="282"/>
      <c r="K23" s="282"/>
      <c r="L23" s="282"/>
      <c r="M23" s="282"/>
      <c r="N23" s="282"/>
      <c r="O23" s="282"/>
      <c r="P23" s="282"/>
      <c r="Q23" s="282"/>
      <c r="R23" s="282"/>
      <c r="S23" s="282"/>
      <c r="T23" s="282"/>
      <c r="U23" s="282"/>
      <c r="V23" s="282"/>
      <c r="W23" s="282"/>
      <c r="X23" s="282"/>
    </row>
    <row r="24" spans="1:24" s="262" customFormat="1" ht="43.5" customHeight="1" hidden="1">
      <c r="A24" s="286"/>
      <c r="B24" s="287" t="s">
        <v>324</v>
      </c>
      <c r="C24" s="288" t="s">
        <v>381</v>
      </c>
      <c r="D24" s="289" t="s">
        <v>410</v>
      </c>
      <c r="E24" s="290">
        <v>-3096241558</v>
      </c>
      <c r="F24" s="259" t="str">
        <f t="shared" si="0"/>
        <v>Tại ngày 31/03/2010</v>
      </c>
      <c r="G24" s="260">
        <f t="shared" si="1"/>
        <v>-3096241558</v>
      </c>
      <c r="H24" s="267"/>
      <c r="I24" s="267"/>
      <c r="J24" s="267"/>
      <c r="K24" s="267"/>
      <c r="L24" s="267"/>
      <c r="M24" s="267"/>
      <c r="N24" s="267"/>
      <c r="O24" s="267"/>
      <c r="P24" s="267"/>
      <c r="Q24" s="267"/>
      <c r="R24" s="267"/>
      <c r="S24" s="267"/>
      <c r="T24" s="267"/>
      <c r="U24" s="267"/>
      <c r="V24" s="267"/>
      <c r="W24" s="267"/>
      <c r="X24" s="267"/>
    </row>
    <row r="25" spans="2:24" s="262" customFormat="1" ht="16.5" customHeight="1">
      <c r="B25" s="263" t="s">
        <v>394</v>
      </c>
      <c r="C25" s="279">
        <v>5.6</v>
      </c>
      <c r="D25" s="265">
        <v>1022904008</v>
      </c>
      <c r="E25" s="266">
        <v>1602915145</v>
      </c>
      <c r="F25" s="259">
        <f t="shared" si="0"/>
        <v>1022904008</v>
      </c>
      <c r="G25" s="260">
        <f t="shared" si="1"/>
        <v>1602915145</v>
      </c>
      <c r="H25" s="267"/>
      <c r="I25" s="267"/>
      <c r="J25" s="267"/>
      <c r="K25" s="267"/>
      <c r="L25" s="267"/>
      <c r="M25" s="267"/>
      <c r="N25" s="267"/>
      <c r="O25" s="267"/>
      <c r="P25" s="267"/>
      <c r="Q25" s="267"/>
      <c r="R25" s="267"/>
      <c r="S25" s="267"/>
      <c r="T25" s="267"/>
      <c r="U25" s="267"/>
      <c r="V25" s="267"/>
      <c r="W25" s="267"/>
      <c r="X25" s="267"/>
    </row>
    <row r="26" spans="2:24" s="262" customFormat="1" ht="16.5" customHeight="1">
      <c r="B26" s="291" t="s">
        <v>395</v>
      </c>
      <c r="C26" s="264"/>
      <c r="D26" s="269">
        <f>D18+D19-D20-D22-D25</f>
        <v>-17160006076</v>
      </c>
      <c r="E26" s="270">
        <f>E18+E19-E20-E22-E25</f>
        <v>-3095361558</v>
      </c>
      <c r="F26" s="259">
        <f t="shared" si="0"/>
        <v>-17160006076</v>
      </c>
      <c r="G26" s="260">
        <f t="shared" si="1"/>
        <v>-3095361558</v>
      </c>
      <c r="H26" s="267"/>
      <c r="I26" s="267"/>
      <c r="J26" s="267"/>
      <c r="K26" s="267"/>
      <c r="L26" s="267"/>
      <c r="M26" s="267"/>
      <c r="N26" s="267"/>
      <c r="O26" s="267"/>
      <c r="P26" s="267"/>
      <c r="Q26" s="267"/>
      <c r="R26" s="267"/>
      <c r="S26" s="267"/>
      <c r="T26" s="267"/>
      <c r="U26" s="267"/>
      <c r="V26" s="267"/>
      <c r="W26" s="267"/>
      <c r="X26" s="267"/>
    </row>
    <row r="27" spans="2:24" s="262" customFormat="1" ht="16.5" customHeight="1">
      <c r="B27" s="263" t="s">
        <v>396</v>
      </c>
      <c r="C27" s="279"/>
      <c r="D27" s="265">
        <v>0</v>
      </c>
      <c r="E27" s="266">
        <v>0</v>
      </c>
      <c r="F27" s="259">
        <f t="shared" si="0"/>
        <v>0</v>
      </c>
      <c r="G27" s="260">
        <f t="shared" si="1"/>
        <v>0</v>
      </c>
      <c r="H27" s="267"/>
      <c r="I27" s="267"/>
      <c r="J27" s="267"/>
      <c r="K27" s="267"/>
      <c r="L27" s="267"/>
      <c r="M27" s="267"/>
      <c r="N27" s="267"/>
      <c r="O27" s="267"/>
      <c r="P27" s="267"/>
      <c r="Q27" s="267"/>
      <c r="R27" s="267"/>
      <c r="S27" s="267"/>
      <c r="T27" s="267"/>
      <c r="U27" s="267"/>
      <c r="V27" s="267"/>
      <c r="W27" s="267"/>
      <c r="X27" s="267"/>
    </row>
    <row r="28" spans="2:24" s="262" customFormat="1" ht="16.5" customHeight="1">
      <c r="B28" s="263" t="s">
        <v>397</v>
      </c>
      <c r="C28" s="279"/>
      <c r="D28" s="265">
        <v>284793000</v>
      </c>
      <c r="E28" s="266">
        <v>880000</v>
      </c>
      <c r="F28" s="259">
        <f t="shared" si="0"/>
        <v>284793000</v>
      </c>
      <c r="G28" s="260">
        <f t="shared" si="1"/>
        <v>880000</v>
      </c>
      <c r="H28" s="267"/>
      <c r="I28" s="267"/>
      <c r="J28" s="267"/>
      <c r="K28" s="267"/>
      <c r="L28" s="267"/>
      <c r="M28" s="267"/>
      <c r="N28" s="267"/>
      <c r="O28" s="267"/>
      <c r="P28" s="267"/>
      <c r="Q28" s="267"/>
      <c r="R28" s="267"/>
      <c r="S28" s="267"/>
      <c r="T28" s="267"/>
      <c r="U28" s="267"/>
      <c r="V28" s="267"/>
      <c r="W28" s="267"/>
      <c r="X28" s="267"/>
    </row>
    <row r="29" spans="2:24" s="262" customFormat="1" ht="16.5" customHeight="1">
      <c r="B29" s="263" t="s">
        <v>398</v>
      </c>
      <c r="C29" s="264"/>
      <c r="D29" s="265">
        <f>D27-D28</f>
        <v>-284793000</v>
      </c>
      <c r="E29" s="266">
        <f>E27-E28</f>
        <v>-880000</v>
      </c>
      <c r="F29" s="259">
        <f t="shared" si="0"/>
        <v>-284793000</v>
      </c>
      <c r="G29" s="260">
        <f t="shared" si="1"/>
        <v>-880000</v>
      </c>
      <c r="H29" s="267"/>
      <c r="I29" s="267"/>
      <c r="J29" s="267"/>
      <c r="K29" s="267"/>
      <c r="L29" s="267"/>
      <c r="M29" s="267"/>
      <c r="N29" s="267"/>
      <c r="O29" s="267"/>
      <c r="P29" s="267"/>
      <c r="Q29" s="267"/>
      <c r="R29" s="267"/>
      <c r="S29" s="267"/>
      <c r="T29" s="267"/>
      <c r="U29" s="267"/>
      <c r="V29" s="267"/>
      <c r="W29" s="267"/>
      <c r="X29" s="267"/>
    </row>
    <row r="30" spans="2:24" s="262" customFormat="1" ht="16.5" customHeight="1">
      <c r="B30" s="291" t="s">
        <v>416</v>
      </c>
      <c r="C30" s="264"/>
      <c r="D30" s="269">
        <f>D26+D29</f>
        <v>-17444799076</v>
      </c>
      <c r="E30" s="270">
        <f>E26+E29</f>
        <v>-3096241558</v>
      </c>
      <c r="F30" s="259">
        <f t="shared" si="0"/>
        <v>-17444799076</v>
      </c>
      <c r="G30" s="260">
        <f t="shared" si="1"/>
        <v>-3096241558</v>
      </c>
      <c r="H30" s="267"/>
      <c r="I30" s="267"/>
      <c r="J30" s="267"/>
      <c r="K30" s="267"/>
      <c r="L30" s="267"/>
      <c r="M30" s="267"/>
      <c r="N30" s="267"/>
      <c r="O30" s="267"/>
      <c r="P30" s="267"/>
      <c r="Q30" s="267"/>
      <c r="R30" s="267"/>
      <c r="S30" s="267"/>
      <c r="T30" s="267"/>
      <c r="U30" s="267"/>
      <c r="V30" s="267"/>
      <c r="W30" s="267"/>
      <c r="X30" s="267"/>
    </row>
    <row r="31" spans="2:24" s="262" customFormat="1" ht="16.5" customHeight="1">
      <c r="B31" s="292" t="s">
        <v>399</v>
      </c>
      <c r="C31" s="279"/>
      <c r="D31" s="265">
        <v>0</v>
      </c>
      <c r="E31" s="266">
        <v>0</v>
      </c>
      <c r="F31" s="259">
        <f t="shared" si="0"/>
        <v>0</v>
      </c>
      <c r="G31" s="260">
        <f t="shared" si="1"/>
        <v>0</v>
      </c>
      <c r="H31" s="267"/>
      <c r="I31" s="267"/>
      <c r="J31" s="267"/>
      <c r="K31" s="267"/>
      <c r="L31" s="267"/>
      <c r="M31" s="267"/>
      <c r="N31" s="267"/>
      <c r="O31" s="267"/>
      <c r="P31" s="267"/>
      <c r="Q31" s="267"/>
      <c r="R31" s="267"/>
      <c r="S31" s="267"/>
      <c r="T31" s="267"/>
      <c r="U31" s="267"/>
      <c r="V31" s="267"/>
      <c r="W31" s="267"/>
      <c r="X31" s="267"/>
    </row>
    <row r="32" spans="2:24" s="262" customFormat="1" ht="16.5" customHeight="1">
      <c r="B32" s="263" t="s">
        <v>400</v>
      </c>
      <c r="C32" s="264"/>
      <c r="D32" s="265">
        <v>0</v>
      </c>
      <c r="E32" s="266">
        <v>0</v>
      </c>
      <c r="F32" s="259">
        <f t="shared" si="0"/>
        <v>0</v>
      </c>
      <c r="G32" s="260">
        <f t="shared" si="1"/>
        <v>0</v>
      </c>
      <c r="H32" s="267"/>
      <c r="I32" s="267"/>
      <c r="J32" s="267"/>
      <c r="K32" s="267"/>
      <c r="L32" s="267"/>
      <c r="M32" s="267"/>
      <c r="N32" s="267"/>
      <c r="O32" s="267"/>
      <c r="P32" s="267"/>
      <c r="Q32" s="267"/>
      <c r="R32" s="267"/>
      <c r="S32" s="267"/>
      <c r="T32" s="267"/>
      <c r="U32" s="267"/>
      <c r="V32" s="267"/>
      <c r="W32" s="267"/>
      <c r="X32" s="267"/>
    </row>
    <row r="33" spans="2:24" s="262" customFormat="1" ht="16.5" customHeight="1" thickBot="1">
      <c r="B33" s="293" t="s">
        <v>401</v>
      </c>
      <c r="C33" s="294"/>
      <c r="D33" s="295">
        <f>D30</f>
        <v>-17444799076</v>
      </c>
      <c r="E33" s="296">
        <f>E30-E31</f>
        <v>-3096241558</v>
      </c>
      <c r="F33" s="297">
        <f t="shared" si="0"/>
        <v>-17444799076</v>
      </c>
      <c r="G33" s="298">
        <f t="shared" si="1"/>
        <v>-3096241558</v>
      </c>
      <c r="H33" s="267"/>
      <c r="I33" s="267"/>
      <c r="J33" s="267"/>
      <c r="K33" s="267"/>
      <c r="L33" s="267"/>
      <c r="M33" s="267"/>
      <c r="N33" s="267"/>
      <c r="O33" s="267"/>
      <c r="P33" s="267"/>
      <c r="Q33" s="267"/>
      <c r="R33" s="267"/>
      <c r="S33" s="267"/>
      <c r="T33" s="267"/>
      <c r="U33" s="267"/>
      <c r="V33" s="267"/>
      <c r="W33" s="267"/>
      <c r="X33" s="267"/>
    </row>
    <row r="34" spans="1:24" s="10" customFormat="1" ht="3.75" customHeight="1" thickTop="1">
      <c r="A34" s="37"/>
      <c r="B34" s="50"/>
      <c r="C34" s="48"/>
      <c r="D34" s="48"/>
      <c r="E34" s="48"/>
      <c r="F34" s="48"/>
      <c r="G34" s="48"/>
      <c r="H34" s="239"/>
      <c r="I34" s="239"/>
      <c r="J34" s="239"/>
      <c r="K34" s="239"/>
      <c r="L34" s="239"/>
      <c r="M34" s="239"/>
      <c r="N34" s="239"/>
      <c r="O34" s="239"/>
      <c r="P34" s="239"/>
      <c r="Q34" s="239"/>
      <c r="R34" s="239"/>
      <c r="S34" s="239"/>
      <c r="T34" s="239"/>
      <c r="U34" s="239"/>
      <c r="V34" s="239"/>
      <c r="W34" s="239"/>
      <c r="X34" s="239"/>
    </row>
    <row r="35" spans="1:24" s="10" customFormat="1" ht="15">
      <c r="A35" s="37"/>
      <c r="B35" s="50"/>
      <c r="D35" s="253"/>
      <c r="E35" s="253"/>
      <c r="F35" s="253" t="s">
        <v>403</v>
      </c>
      <c r="G35" s="253"/>
      <c r="H35" s="239"/>
      <c r="I35" s="239"/>
      <c r="J35" s="239"/>
      <c r="K35" s="239"/>
      <c r="L35" s="239"/>
      <c r="M35" s="239"/>
      <c r="N35" s="239"/>
      <c r="O35" s="239"/>
      <c r="P35" s="239"/>
      <c r="Q35" s="239"/>
      <c r="R35" s="239"/>
      <c r="S35" s="239"/>
      <c r="T35" s="239"/>
      <c r="U35" s="239"/>
      <c r="V35" s="239"/>
      <c r="W35" s="239"/>
      <c r="X35" s="239"/>
    </row>
    <row r="36" spans="1:24" s="243" customFormat="1" ht="24" customHeight="1">
      <c r="A36" s="242"/>
      <c r="B36" s="238" t="s">
        <v>130</v>
      </c>
      <c r="C36" s="299"/>
      <c r="D36" s="299"/>
      <c r="F36" s="300" t="s">
        <v>411</v>
      </c>
      <c r="G36" s="299"/>
      <c r="H36" s="244"/>
      <c r="I36" s="244"/>
      <c r="J36" s="244"/>
      <c r="K36" s="244"/>
      <c r="L36" s="244"/>
      <c r="M36" s="244"/>
      <c r="N36" s="244"/>
      <c r="O36" s="244"/>
      <c r="P36" s="244"/>
      <c r="Q36" s="244"/>
      <c r="R36" s="244"/>
      <c r="S36" s="244"/>
      <c r="T36" s="244"/>
      <c r="U36" s="244"/>
      <c r="V36" s="244"/>
      <c r="W36" s="244"/>
      <c r="X36" s="244"/>
    </row>
    <row r="37" spans="1:24" s="10" customFormat="1" ht="21.75" customHeight="1">
      <c r="A37" s="37"/>
      <c r="B37" s="48"/>
      <c r="C37" s="48"/>
      <c r="D37" s="48"/>
      <c r="E37" s="48"/>
      <c r="F37" s="52"/>
      <c r="G37" s="48"/>
      <c r="H37" s="239"/>
      <c r="I37" s="239"/>
      <c r="J37" s="239"/>
      <c r="K37" s="239"/>
      <c r="L37" s="239"/>
      <c r="M37" s="239"/>
      <c r="N37" s="239"/>
      <c r="O37" s="239"/>
      <c r="P37" s="239"/>
      <c r="Q37" s="239"/>
      <c r="R37" s="239"/>
      <c r="S37" s="239"/>
      <c r="T37" s="239"/>
      <c r="U37" s="239"/>
      <c r="V37" s="239"/>
      <c r="W37" s="239"/>
      <c r="X37" s="239"/>
    </row>
    <row r="38" spans="1:24" s="10" customFormat="1" ht="24.75" customHeight="1">
      <c r="A38" s="37"/>
      <c r="B38" s="48"/>
      <c r="C38" s="48"/>
      <c r="D38" s="48"/>
      <c r="E38" s="48"/>
      <c r="F38" s="48"/>
      <c r="G38" s="48"/>
      <c r="H38" s="239"/>
      <c r="I38" s="239"/>
      <c r="J38" s="239"/>
      <c r="K38" s="239"/>
      <c r="L38" s="239"/>
      <c r="M38" s="239"/>
      <c r="N38" s="239"/>
      <c r="O38" s="239"/>
      <c r="P38" s="239"/>
      <c r="Q38" s="239"/>
      <c r="R38" s="239"/>
      <c r="S38" s="239"/>
      <c r="T38" s="239"/>
      <c r="U38" s="239"/>
      <c r="V38" s="239"/>
      <c r="W38" s="239"/>
      <c r="X38" s="239"/>
    </row>
    <row r="39" spans="1:24" s="10" customFormat="1" ht="15" customHeight="1">
      <c r="A39" s="37"/>
      <c r="B39" s="48"/>
      <c r="C39" s="48"/>
      <c r="D39" s="48"/>
      <c r="E39" s="48"/>
      <c r="F39" s="48"/>
      <c r="G39" s="48"/>
      <c r="H39" s="239"/>
      <c r="I39" s="239"/>
      <c r="J39" s="239"/>
      <c r="K39" s="239"/>
      <c r="L39" s="239"/>
      <c r="M39" s="239"/>
      <c r="N39" s="239"/>
      <c r="O39" s="239"/>
      <c r="P39" s="239"/>
      <c r="Q39" s="239"/>
      <c r="R39" s="239"/>
      <c r="S39" s="239"/>
      <c r="T39" s="239"/>
      <c r="U39" s="239"/>
      <c r="V39" s="239"/>
      <c r="W39" s="239"/>
      <c r="X39" s="239"/>
    </row>
    <row r="40" spans="1:24" s="10" customFormat="1" ht="15">
      <c r="A40" s="250"/>
      <c r="B40" s="238" t="s">
        <v>220</v>
      </c>
      <c r="C40" s="299"/>
      <c r="D40" s="302"/>
      <c r="F40" s="237" t="s">
        <v>219</v>
      </c>
      <c r="G40" s="299"/>
      <c r="H40" s="239"/>
      <c r="I40" s="239"/>
      <c r="J40" s="239"/>
      <c r="K40" s="239"/>
      <c r="L40" s="239"/>
      <c r="M40" s="239"/>
      <c r="N40" s="239"/>
      <c r="O40" s="239"/>
      <c r="P40" s="239"/>
      <c r="Q40" s="239"/>
      <c r="R40" s="239"/>
      <c r="S40" s="239"/>
      <c r="T40" s="239"/>
      <c r="U40" s="239"/>
      <c r="V40" s="239"/>
      <c r="W40" s="239"/>
      <c r="X40" s="239"/>
    </row>
    <row r="41" spans="1:24" s="10" customFormat="1" ht="15">
      <c r="A41" s="250"/>
      <c r="B41" s="301"/>
      <c r="C41" s="245"/>
      <c r="D41" s="245"/>
      <c r="E41" s="245"/>
      <c r="F41" s="245"/>
      <c r="G41" s="245"/>
      <c r="H41" s="239"/>
      <c r="I41" s="239"/>
      <c r="J41" s="239"/>
      <c r="K41" s="239"/>
      <c r="L41" s="239"/>
      <c r="M41" s="239"/>
      <c r="N41" s="239"/>
      <c r="O41" s="239"/>
      <c r="P41" s="239"/>
      <c r="Q41" s="239"/>
      <c r="R41" s="239"/>
      <c r="S41" s="239"/>
      <c r="T41" s="239"/>
      <c r="U41" s="239"/>
      <c r="V41" s="239"/>
      <c r="W41" s="239"/>
      <c r="X41" s="239"/>
    </row>
    <row r="42" spans="1:24" s="10" customFormat="1" ht="5.25" customHeight="1">
      <c r="A42" s="37"/>
      <c r="B42" s="38"/>
      <c r="C42" s="37"/>
      <c r="D42" s="37"/>
      <c r="E42" s="37"/>
      <c r="F42" s="37"/>
      <c r="G42" s="37"/>
      <c r="H42" s="239"/>
      <c r="I42" s="239"/>
      <c r="J42" s="239"/>
      <c r="K42" s="239"/>
      <c r="L42" s="239"/>
      <c r="M42" s="239"/>
      <c r="N42" s="239"/>
      <c r="O42" s="239"/>
      <c r="P42" s="239"/>
      <c r="Q42" s="239"/>
      <c r="R42" s="239"/>
      <c r="S42" s="239"/>
      <c r="T42" s="239"/>
      <c r="U42" s="239"/>
      <c r="V42" s="239"/>
      <c r="W42" s="239"/>
      <c r="X42" s="239"/>
    </row>
    <row r="43" ht="15">
      <c r="B43" s="251"/>
    </row>
    <row r="44" ht="15">
      <c r="B44" s="251"/>
    </row>
    <row r="45" ht="15">
      <c r="B45" s="251"/>
    </row>
    <row r="46" ht="15">
      <c r="B46" s="251"/>
    </row>
    <row r="47" ht="15">
      <c r="B47" s="251"/>
    </row>
    <row r="48" ht="15">
      <c r="B48" s="251"/>
    </row>
    <row r="49" ht="15">
      <c r="B49" s="251"/>
    </row>
    <row r="50" ht="15">
      <c r="B50" s="251"/>
    </row>
    <row r="51" ht="15">
      <c r="B51" s="251"/>
    </row>
    <row r="52" ht="15">
      <c r="B52" s="251"/>
    </row>
    <row r="53" ht="15">
      <c r="B53" s="251"/>
    </row>
    <row r="54" ht="15">
      <c r="B54" s="251"/>
    </row>
    <row r="55" ht="15">
      <c r="B55" s="251"/>
    </row>
    <row r="56" ht="15">
      <c r="B56" s="251"/>
    </row>
    <row r="57" ht="15">
      <c r="B57" s="251"/>
    </row>
    <row r="58" spans="2:7" ht="15">
      <c r="B58" s="251"/>
      <c r="D58" s="252"/>
      <c r="E58" s="252"/>
      <c r="F58" s="252"/>
      <c r="G58" s="252"/>
    </row>
    <row r="59" ht="15">
      <c r="B59" s="251"/>
    </row>
    <row r="60" ht="15">
      <c r="B60" s="251"/>
    </row>
    <row r="61" spans="2:7" ht="15">
      <c r="B61" s="251"/>
      <c r="D61" s="247"/>
      <c r="E61" s="247"/>
      <c r="F61" s="247"/>
      <c r="G61" s="247"/>
    </row>
    <row r="62" spans="2:7" ht="15">
      <c r="B62" s="251"/>
      <c r="D62" s="247"/>
      <c r="E62" s="247"/>
      <c r="F62" s="247"/>
      <c r="G62" s="247"/>
    </row>
    <row r="63" ht="15">
      <c r="B63" s="251"/>
    </row>
    <row r="64" ht="15">
      <c r="B64" s="251"/>
    </row>
    <row r="65" ht="15">
      <c r="B65" s="251"/>
    </row>
    <row r="66" ht="15">
      <c r="B66" s="251"/>
    </row>
    <row r="67" ht="15">
      <c r="B67" s="251"/>
    </row>
    <row r="68" ht="15">
      <c r="B68" s="251"/>
    </row>
    <row r="69" ht="15">
      <c r="B69" s="251"/>
    </row>
    <row r="70" ht="15">
      <c r="B70" s="251"/>
    </row>
    <row r="71" ht="15">
      <c r="B71" s="251"/>
    </row>
    <row r="72" ht="15">
      <c r="B72" s="251"/>
    </row>
    <row r="73" ht="15">
      <c r="B73" s="251"/>
    </row>
    <row r="74" ht="15">
      <c r="B74" s="251"/>
    </row>
    <row r="75" ht="15">
      <c r="B75" s="251"/>
    </row>
    <row r="76" ht="15">
      <c r="B76" s="251"/>
    </row>
    <row r="77" ht="15">
      <c r="B77" s="251"/>
    </row>
    <row r="78" ht="15">
      <c r="B78" s="251"/>
    </row>
    <row r="135" spans="4:7" ht="15">
      <c r="D135" s="247"/>
      <c r="E135" s="247"/>
      <c r="F135" s="247"/>
      <c r="G135" s="247"/>
    </row>
    <row r="193" spans="4:7" ht="15">
      <c r="D193" s="247"/>
      <c r="E193" s="247"/>
      <c r="F193" s="247"/>
      <c r="G193" s="247"/>
    </row>
    <row r="194" spans="4:7" ht="15">
      <c r="D194" s="247"/>
      <c r="E194" s="247"/>
      <c r="F194" s="247"/>
      <c r="G194" s="247"/>
    </row>
    <row r="198" spans="4:7" ht="15">
      <c r="D198" s="247"/>
      <c r="E198" s="247"/>
      <c r="F198" s="247"/>
      <c r="G198" s="247"/>
    </row>
    <row r="199" spans="4:7" ht="15">
      <c r="D199" s="247"/>
      <c r="E199" s="247"/>
      <c r="F199" s="247"/>
      <c r="G199" s="247"/>
    </row>
  </sheetData>
  <sheetProtection/>
  <mergeCells count="9">
    <mergeCell ref="F1:G1"/>
    <mergeCell ref="B4:G4"/>
    <mergeCell ref="B5:G5"/>
    <mergeCell ref="B8:B9"/>
    <mergeCell ref="C8:C9"/>
    <mergeCell ref="D8:D9"/>
    <mergeCell ref="E8:E9"/>
    <mergeCell ref="F8:F9"/>
    <mergeCell ref="G8:G9"/>
  </mergeCells>
  <printOptions/>
  <pageMargins left="0.53" right="0.23" top="0.72" bottom="0.4" header="0.31" footer="0.2"/>
  <pageSetup horizontalDpi="600" verticalDpi="600" orientation="landscape" paperSize="9" r:id="rId1"/>
  <headerFooter alignWithMargins="0">
    <oddFooter>&amp;C3</oddFooter>
  </headerFooter>
</worksheet>
</file>

<file path=xl/worksheets/sheet4.xml><?xml version="1.0" encoding="utf-8"?>
<worksheet xmlns="http://schemas.openxmlformats.org/spreadsheetml/2006/main" xmlns:r="http://schemas.openxmlformats.org/officeDocument/2006/relationships">
  <dimension ref="A1:J76"/>
  <sheetViews>
    <sheetView zoomScalePageLayoutView="0" workbookViewId="0" topLeftCell="A36">
      <selection activeCell="A36" sqref="A36"/>
    </sheetView>
  </sheetViews>
  <sheetFormatPr defaultColWidth="9.140625" defaultRowHeight="15"/>
  <cols>
    <col min="1" max="1" width="0.5625" style="0" customWidth="1"/>
    <col min="2" max="2" width="18.57421875" style="0" customWidth="1"/>
    <col min="3" max="3" width="5.8515625" style="0" customWidth="1"/>
    <col min="4" max="4" width="17.28125" style="0" customWidth="1"/>
    <col min="5" max="5" width="15.00390625" style="0" customWidth="1"/>
    <col min="6" max="6" width="16.00390625" style="0" customWidth="1"/>
    <col min="7" max="7" width="16.00390625" style="102" customWidth="1"/>
    <col min="8" max="8" width="11.7109375" style="102" customWidth="1"/>
    <col min="9" max="9" width="13.28125" style="102" customWidth="1"/>
    <col min="10" max="10" width="9.140625" style="102" customWidth="1"/>
  </cols>
  <sheetData>
    <row r="1" ht="15" hidden="1">
      <c r="A1" t="s">
        <v>193</v>
      </c>
    </row>
    <row r="2" spans="2:10" s="93" customFormat="1" ht="14.25" hidden="1">
      <c r="B2" s="93" t="s">
        <v>204</v>
      </c>
      <c r="D2" s="93" t="s">
        <v>157</v>
      </c>
      <c r="E2" s="93" t="s">
        <v>207</v>
      </c>
      <c r="F2" s="93" t="s">
        <v>208</v>
      </c>
      <c r="G2" s="103" t="s">
        <v>157</v>
      </c>
      <c r="H2" s="103" t="s">
        <v>212</v>
      </c>
      <c r="I2" s="103"/>
      <c r="J2" s="103"/>
    </row>
    <row r="3" spans="1:10" s="93" customFormat="1" ht="14.25" hidden="1">
      <c r="A3" s="93" t="s">
        <v>194</v>
      </c>
      <c r="B3" s="97" t="e">
        <f>#REF!</f>
        <v>#REF!</v>
      </c>
      <c r="C3" s="97"/>
      <c r="E3" s="97" t="e">
        <f>F3-B3</f>
        <v>#REF!</v>
      </c>
      <c r="F3" s="97" t="e">
        <f>#REF!</f>
        <v>#REF!</v>
      </c>
      <c r="G3" s="103"/>
      <c r="H3" s="103"/>
      <c r="I3" s="103"/>
      <c r="J3" s="103"/>
    </row>
    <row r="4" spans="1:10" s="100" customFormat="1" ht="15" hidden="1">
      <c r="A4" s="100" t="s">
        <v>210</v>
      </c>
      <c r="B4" s="101"/>
      <c r="C4" s="101"/>
      <c r="E4" s="101"/>
      <c r="F4" s="101">
        <f>F5-F7</f>
        <v>-3651543083</v>
      </c>
      <c r="G4" s="104"/>
      <c r="H4" s="104"/>
      <c r="I4" s="104"/>
      <c r="J4" s="104"/>
    </row>
    <row r="5" spans="1:10" s="98" customFormat="1" ht="15" hidden="1">
      <c r="A5" s="108" t="s">
        <v>126</v>
      </c>
      <c r="B5" s="99"/>
      <c r="C5" s="99"/>
      <c r="E5" s="99"/>
      <c r="F5" s="99">
        <f>F6</f>
        <v>0</v>
      </c>
      <c r="G5" s="105"/>
      <c r="H5" s="105"/>
      <c r="I5" s="105"/>
      <c r="J5" s="105"/>
    </row>
    <row r="6" spans="1:6" ht="15" hidden="1">
      <c r="A6" t="s">
        <v>211</v>
      </c>
      <c r="B6" s="95"/>
      <c r="C6" s="95"/>
      <c r="E6" s="95"/>
      <c r="F6" s="95">
        <f>B6+E6</f>
        <v>0</v>
      </c>
    </row>
    <row r="7" spans="1:10" s="98" customFormat="1" ht="15" hidden="1">
      <c r="A7" s="108" t="s">
        <v>127</v>
      </c>
      <c r="B7" s="99"/>
      <c r="C7" s="99"/>
      <c r="E7" s="99"/>
      <c r="F7" s="99">
        <f>SUM(F8:F10)</f>
        <v>3651543083</v>
      </c>
      <c r="G7" s="105"/>
      <c r="H7" s="105"/>
      <c r="I7" s="105"/>
      <c r="J7" s="105"/>
    </row>
    <row r="8" spans="1:10" s="98" customFormat="1" ht="15" hidden="1">
      <c r="A8"/>
      <c r="B8" s="99"/>
      <c r="C8" s="99"/>
      <c r="E8" s="106"/>
      <c r="F8" s="95">
        <f>B8+E8</f>
        <v>0</v>
      </c>
      <c r="G8" s="105"/>
      <c r="H8" s="105"/>
      <c r="I8" s="105"/>
      <c r="J8" s="105"/>
    </row>
    <row r="9" spans="1:6" ht="15" hidden="1">
      <c r="A9" t="s">
        <v>215</v>
      </c>
      <c r="B9" s="95">
        <v>150825000</v>
      </c>
      <c r="C9" s="95"/>
      <c r="D9" s="95"/>
      <c r="E9" s="95">
        <v>100000000</v>
      </c>
      <c r="F9" s="95">
        <f>B9+E9</f>
        <v>250825000</v>
      </c>
    </row>
    <row r="10" spans="1:6" ht="15" hidden="1">
      <c r="A10" t="s">
        <v>128</v>
      </c>
      <c r="B10" s="95"/>
      <c r="C10" s="95"/>
      <c r="D10" s="95"/>
      <c r="E10" s="95">
        <f>E37</f>
        <v>0</v>
      </c>
      <c r="F10" s="95">
        <f>E29</f>
        <v>3400718083</v>
      </c>
    </row>
    <row r="11" spans="1:10" s="93" customFormat="1" ht="14.25" hidden="1">
      <c r="A11" s="93" t="s">
        <v>195</v>
      </c>
      <c r="B11" s="97" t="e">
        <f>B3-B9</f>
        <v>#REF!</v>
      </c>
      <c r="C11" s="97"/>
      <c r="D11" s="97"/>
      <c r="E11" s="97"/>
      <c r="F11" s="97" t="e">
        <f>F3+F5-F7</f>
        <v>#REF!</v>
      </c>
      <c r="G11" s="103"/>
      <c r="H11" s="103"/>
      <c r="I11" s="103"/>
      <c r="J11" s="103"/>
    </row>
    <row r="12" spans="1:6" ht="15" hidden="1">
      <c r="A12" t="s">
        <v>196</v>
      </c>
      <c r="B12" s="95" t="e">
        <f>#REF!+#REF!</f>
        <v>#REF!</v>
      </c>
      <c r="C12" s="95"/>
      <c r="D12" s="95"/>
      <c r="E12" s="95" t="e">
        <f>F12-B12</f>
        <v>#REF!</v>
      </c>
      <c r="F12" s="95" t="e">
        <f>#REF!+#REF!</f>
        <v>#REF!</v>
      </c>
    </row>
    <row r="13" spans="1:6" ht="15" hidden="1">
      <c r="A13" t="s">
        <v>197</v>
      </c>
      <c r="B13" s="95">
        <v>6282550177</v>
      </c>
      <c r="C13" s="95"/>
      <c r="D13" s="95"/>
      <c r="E13" s="95"/>
      <c r="F13" s="95">
        <f>B13</f>
        <v>6282550177</v>
      </c>
    </row>
    <row r="14" spans="1:6" ht="15" hidden="1">
      <c r="A14" t="s">
        <v>198</v>
      </c>
      <c r="B14" s="95" t="e">
        <f>B12-B13</f>
        <v>#REF!</v>
      </c>
      <c r="C14" s="95"/>
      <c r="D14" s="95"/>
      <c r="E14" s="95"/>
      <c r="F14" s="95" t="e">
        <f>F12-F13</f>
        <v>#REF!</v>
      </c>
    </row>
    <row r="15" spans="1:6" ht="15" hidden="1">
      <c r="A15" t="s">
        <v>199</v>
      </c>
      <c r="B15" s="95">
        <f>'[1]HAI - CTIET'!$E$3592</f>
        <v>554883173766</v>
      </c>
      <c r="C15" s="95"/>
      <c r="D15" s="95"/>
      <c r="E15" s="95"/>
      <c r="F15" s="95">
        <f>B15</f>
        <v>554883173766</v>
      </c>
    </row>
    <row r="16" spans="1:6" ht="15" hidden="1">
      <c r="A16" t="s">
        <v>200</v>
      </c>
      <c r="B16" s="95" t="e">
        <f>B14-B15</f>
        <v>#REF!</v>
      </c>
      <c r="C16" s="95"/>
      <c r="D16" s="95"/>
      <c r="E16" s="95"/>
      <c r="F16" s="95" t="e">
        <f>F14-F15</f>
        <v>#REF!</v>
      </c>
    </row>
    <row r="17" spans="1:7" ht="15" hidden="1">
      <c r="A17" t="s">
        <v>201</v>
      </c>
      <c r="B17" s="95" t="e">
        <f>B11*B15/B14</f>
        <v>#REF!</v>
      </c>
      <c r="C17" s="96">
        <v>0.25</v>
      </c>
      <c r="D17" s="95" t="e">
        <f>B17*C17</f>
        <v>#REF!</v>
      </c>
      <c r="E17" s="95"/>
      <c r="F17" s="95" t="e">
        <f>F11*F15/F14</f>
        <v>#REF!</v>
      </c>
      <c r="G17" s="102" t="e">
        <f>F17*C17</f>
        <v>#REF!</v>
      </c>
    </row>
    <row r="18" spans="1:7" ht="15" hidden="1">
      <c r="A18" t="s">
        <v>202</v>
      </c>
      <c r="B18" s="95" t="e">
        <f>B11*B16/B14</f>
        <v>#REF!</v>
      </c>
      <c r="C18" s="96">
        <v>0.28</v>
      </c>
      <c r="D18" s="95" t="e">
        <f>B18*C18</f>
        <v>#REF!</v>
      </c>
      <c r="E18" s="95"/>
      <c r="F18" s="95" t="e">
        <f>F11*F16/F14</f>
        <v>#REF!</v>
      </c>
      <c r="G18" s="102" t="e">
        <f>F18*C18</f>
        <v>#REF!</v>
      </c>
    </row>
    <row r="19" spans="2:6" ht="15" hidden="1">
      <c r="B19" s="95"/>
      <c r="C19" s="95"/>
      <c r="D19" s="95"/>
      <c r="E19" s="95"/>
      <c r="F19" s="95"/>
    </row>
    <row r="20" spans="1:10" s="93" customFormat="1" ht="14.25" hidden="1">
      <c r="A20" s="93" t="s">
        <v>203</v>
      </c>
      <c r="B20" s="97" t="e">
        <f>B17+B18</f>
        <v>#REF!</v>
      </c>
      <c r="C20" s="97"/>
      <c r="D20" s="97" t="e">
        <f>D17+D18</f>
        <v>#REF!</v>
      </c>
      <c r="E20" s="97"/>
      <c r="F20" s="97" t="e">
        <f>F17+F18</f>
        <v>#REF!</v>
      </c>
      <c r="G20" s="103" t="e">
        <f>G17+G18</f>
        <v>#REF!</v>
      </c>
      <c r="H20" s="103"/>
      <c r="I20" s="103"/>
      <c r="J20" s="103"/>
    </row>
    <row r="21" spans="2:6" ht="15" hidden="1">
      <c r="B21" s="95"/>
      <c r="C21" s="95"/>
      <c r="D21" s="95"/>
      <c r="E21" s="95"/>
      <c r="F21" s="95"/>
    </row>
    <row r="22" spans="1:10" s="93" customFormat="1" ht="14.25" hidden="1">
      <c r="A22" s="93" t="s">
        <v>205</v>
      </c>
      <c r="B22" s="97"/>
      <c r="C22" s="97"/>
      <c r="D22" s="97" t="e">
        <f>D17/2</f>
        <v>#REF!</v>
      </c>
      <c r="E22" s="97" t="s">
        <v>209</v>
      </c>
      <c r="F22" s="97"/>
      <c r="G22" s="103" t="e">
        <f>G17/2</f>
        <v>#REF!</v>
      </c>
      <c r="H22" s="103"/>
      <c r="I22" s="103"/>
      <c r="J22" s="103"/>
    </row>
    <row r="23" spans="2:6" ht="15" hidden="1">
      <c r="B23" s="95"/>
      <c r="C23" s="95"/>
      <c r="D23" s="95"/>
      <c r="E23" s="95"/>
      <c r="F23" s="95"/>
    </row>
    <row r="24" spans="1:7" ht="15" hidden="1">
      <c r="A24" t="s">
        <v>206</v>
      </c>
      <c r="B24" s="95"/>
      <c r="C24" s="95"/>
      <c r="D24" s="95" t="e">
        <f>D20-D22</f>
        <v>#REF!</v>
      </c>
      <c r="E24" s="95" t="e">
        <f>G24-D24</f>
        <v>#REF!</v>
      </c>
      <c r="F24" s="95"/>
      <c r="G24" s="102" t="e">
        <f>G20-G22</f>
        <v>#REF!</v>
      </c>
    </row>
    <row r="25" ht="15" hidden="1"/>
    <row r="26" spans="1:5" ht="15" hidden="1">
      <c r="A26" s="107" t="s">
        <v>155</v>
      </c>
      <c r="D26" s="102" t="s">
        <v>213</v>
      </c>
      <c r="E26" s="102" t="e">
        <f>-E24</f>
        <v>#REF!</v>
      </c>
    </row>
    <row r="27" spans="4:6" ht="15" hidden="1">
      <c r="D27" s="102" t="s">
        <v>214</v>
      </c>
      <c r="E27" s="102"/>
      <c r="F27" s="109"/>
    </row>
    <row r="28" ht="15" hidden="1"/>
    <row r="29" spans="1:5" ht="15" hidden="1">
      <c r="A29" t="s">
        <v>7</v>
      </c>
      <c r="E29" s="97">
        <f>SUM(E30:E35)</f>
        <v>3400718083</v>
      </c>
    </row>
    <row r="30" spans="1:6" ht="15" hidden="1">
      <c r="A30" s="107" t="s">
        <v>8</v>
      </c>
      <c r="E30" s="95">
        <v>2670235463</v>
      </c>
      <c r="F30" s="91"/>
    </row>
    <row r="31" spans="1:6" ht="15" hidden="1">
      <c r="A31" s="107" t="s">
        <v>9</v>
      </c>
      <c r="B31" s="107"/>
      <c r="C31" s="107"/>
      <c r="D31" s="107"/>
      <c r="E31" s="95">
        <v>214809484</v>
      </c>
      <c r="F31" s="91"/>
    </row>
    <row r="32" spans="1:5" ht="15" hidden="1">
      <c r="A32" s="107" t="s">
        <v>10</v>
      </c>
      <c r="E32" s="95">
        <v>3142101</v>
      </c>
    </row>
    <row r="33" spans="1:6" ht="15" hidden="1">
      <c r="A33" s="107" t="s">
        <v>11</v>
      </c>
      <c r="C33" s="107"/>
      <c r="D33" s="107"/>
      <c r="E33" s="95">
        <v>116527668</v>
      </c>
      <c r="F33" s="91"/>
    </row>
    <row r="34" spans="1:6" ht="15" hidden="1">
      <c r="A34" s="107" t="s">
        <v>12</v>
      </c>
      <c r="B34" s="107"/>
      <c r="C34" s="107"/>
      <c r="D34" s="107"/>
      <c r="E34" s="95">
        <v>3367</v>
      </c>
      <c r="F34" s="91"/>
    </row>
    <row r="35" spans="1:6" ht="15" hidden="1">
      <c r="A35" s="107" t="s">
        <v>13</v>
      </c>
      <c r="B35" s="107"/>
      <c r="C35" s="107"/>
      <c r="D35" s="107"/>
      <c r="E35" s="95">
        <v>396000000</v>
      </c>
      <c r="F35" s="95"/>
    </row>
    <row r="36" spans="1:7" ht="15">
      <c r="A36" s="107"/>
      <c r="B36" s="107"/>
      <c r="C36" s="107"/>
      <c r="D36" s="107"/>
      <c r="E36" s="95"/>
      <c r="F36" s="440"/>
      <c r="G36" s="440"/>
    </row>
    <row r="37" spans="1:5" ht="15">
      <c r="A37" s="107"/>
      <c r="B37" s="107"/>
      <c r="C37" s="107"/>
      <c r="D37" s="107"/>
      <c r="E37" s="97"/>
    </row>
    <row r="38" spans="2:5" ht="15">
      <c r="B38" s="107"/>
      <c r="C38" s="107"/>
      <c r="D38" s="107"/>
      <c r="E38" s="95"/>
    </row>
    <row r="39" spans="1:5" ht="15">
      <c r="A39" t="s">
        <v>135</v>
      </c>
      <c r="E39" s="95"/>
    </row>
    <row r="41" spans="1:2" ht="15">
      <c r="A41" t="s">
        <v>136</v>
      </c>
      <c r="B41" t="s">
        <v>137</v>
      </c>
    </row>
    <row r="43" ht="15">
      <c r="A43" t="s">
        <v>138</v>
      </c>
    </row>
    <row r="45" spans="1:6" ht="15">
      <c r="A45" t="s">
        <v>139</v>
      </c>
      <c r="B45" s="102">
        <v>6911074882</v>
      </c>
      <c r="C45" s="102"/>
      <c r="D45" s="102"/>
      <c r="E45" s="102"/>
      <c r="F45" s="102"/>
    </row>
    <row r="46" spans="2:6" ht="15">
      <c r="B46" s="102"/>
      <c r="C46" s="102"/>
      <c r="D46" s="102"/>
      <c r="E46" s="102"/>
      <c r="F46" s="102"/>
    </row>
    <row r="47" spans="1:6" ht="15">
      <c r="A47" s="96" t="s">
        <v>140</v>
      </c>
      <c r="B47" s="102">
        <f>B45*0.28</f>
        <v>1935100966.9600003</v>
      </c>
      <c r="C47" s="102"/>
      <c r="D47" s="102"/>
      <c r="E47" s="102"/>
      <c r="F47" s="102"/>
    </row>
    <row r="48" spans="2:6" ht="15">
      <c r="B48" s="102"/>
      <c r="C48" s="102"/>
      <c r="D48" s="102"/>
      <c r="E48" s="102"/>
      <c r="F48" s="102"/>
    </row>
    <row r="49" spans="1:6" ht="15">
      <c r="A49" t="s">
        <v>141</v>
      </c>
      <c r="B49" s="102">
        <v>11450000</v>
      </c>
      <c r="C49" s="102"/>
      <c r="D49" s="102"/>
      <c r="E49" s="102"/>
      <c r="F49" s="102"/>
    </row>
    <row r="50" spans="2:6" ht="15">
      <c r="B50" s="102"/>
      <c r="C50" s="102"/>
      <c r="D50" s="102"/>
      <c r="E50" s="102"/>
      <c r="F50" s="102"/>
    </row>
    <row r="51" spans="1:6" ht="15">
      <c r="A51" t="s">
        <v>142</v>
      </c>
      <c r="B51" s="102">
        <f>B49+B47</f>
        <v>1946550966.9600003</v>
      </c>
      <c r="C51" s="102"/>
      <c r="D51" s="102"/>
      <c r="E51" s="102"/>
      <c r="F51" s="102"/>
    </row>
    <row r="52" spans="2:6" ht="15">
      <c r="B52" s="102"/>
      <c r="C52" s="102"/>
      <c r="D52" s="102"/>
      <c r="E52" s="102"/>
      <c r="F52" s="102"/>
    </row>
    <row r="53" spans="1:6" ht="15">
      <c r="A53" t="s">
        <v>143</v>
      </c>
      <c r="B53" s="102">
        <v>1948293382</v>
      </c>
      <c r="C53" s="102"/>
      <c r="D53" s="102"/>
      <c r="E53" s="102"/>
      <c r="F53" s="102"/>
    </row>
    <row r="54" spans="2:6" ht="15">
      <c r="B54" s="102"/>
      <c r="C54" s="102"/>
      <c r="D54" s="102"/>
      <c r="E54" s="102"/>
      <c r="F54" s="102"/>
    </row>
    <row r="55" spans="1:6" ht="15">
      <c r="A55" t="s">
        <v>356</v>
      </c>
      <c r="B55" s="102">
        <f>B51-B53</f>
        <v>-1742415.0399997234</v>
      </c>
      <c r="C55" s="102"/>
      <c r="D55" s="102"/>
      <c r="E55" s="102"/>
      <c r="F55" s="102"/>
    </row>
    <row r="56" spans="1:6" ht="15">
      <c r="A56" t="s">
        <v>144</v>
      </c>
      <c r="B56" s="102"/>
      <c r="C56" s="102"/>
      <c r="D56" s="102"/>
      <c r="E56" s="102"/>
      <c r="F56" s="102"/>
    </row>
    <row r="57" spans="2:6" ht="15">
      <c r="B57" s="102"/>
      <c r="C57" s="102"/>
      <c r="D57" s="102"/>
      <c r="E57" s="102"/>
      <c r="F57" s="102"/>
    </row>
    <row r="58" spans="2:6" ht="15">
      <c r="B58" s="102"/>
      <c r="C58" s="102"/>
      <c r="D58" s="102"/>
      <c r="E58" s="102"/>
      <c r="F58" s="102"/>
    </row>
    <row r="59" spans="1:6" ht="15">
      <c r="A59" t="s">
        <v>0</v>
      </c>
      <c r="B59" s="102"/>
      <c r="C59" s="102"/>
      <c r="D59" s="102"/>
      <c r="E59" s="102"/>
      <c r="F59" s="102"/>
    </row>
    <row r="60" spans="2:6" ht="15">
      <c r="B60" s="102"/>
      <c r="C60" s="102"/>
      <c r="D60" s="102"/>
      <c r="E60" s="102"/>
      <c r="F60" s="102"/>
    </row>
    <row r="61" spans="1:6" ht="15">
      <c r="A61" t="s">
        <v>145</v>
      </c>
      <c r="B61" s="102">
        <v>11497483487</v>
      </c>
      <c r="C61" s="102"/>
      <c r="D61" s="102"/>
      <c r="E61" s="102"/>
      <c r="F61" s="102"/>
    </row>
    <row r="62" spans="2:6" ht="15">
      <c r="B62" s="102"/>
      <c r="C62" s="102"/>
      <c r="D62" s="102"/>
      <c r="E62" s="102"/>
      <c r="F62" s="102"/>
    </row>
    <row r="63" spans="2:6" ht="15">
      <c r="B63" s="102"/>
      <c r="C63" s="102"/>
      <c r="D63" s="102"/>
      <c r="E63" s="102"/>
      <c r="F63" s="102"/>
    </row>
    <row r="64" spans="1:7" ht="15">
      <c r="A64" t="s">
        <v>380</v>
      </c>
      <c r="B64" s="236">
        <v>6911074882</v>
      </c>
      <c r="C64" s="102"/>
      <c r="D64" s="102">
        <f>B53</f>
        <v>1948293382</v>
      </c>
      <c r="E64" s="102">
        <f>B64-D64</f>
        <v>4962781500</v>
      </c>
      <c r="F64" s="102" t="e">
        <f>#REF!</f>
        <v>#REF!</v>
      </c>
      <c r="G64" s="102" t="e">
        <f>F64-E64</f>
        <v>#REF!</v>
      </c>
    </row>
    <row r="65" spans="2:7" ht="15">
      <c r="B65" s="102"/>
      <c r="C65" s="102"/>
      <c r="D65" s="102"/>
      <c r="E65" s="102" t="e">
        <f>G65-G66</f>
        <v>#REF!</v>
      </c>
      <c r="F65" s="102" t="e">
        <f>E64-E65</f>
        <v>#REF!</v>
      </c>
      <c r="G65" s="102">
        <f>461963345+168762635</f>
        <v>630725980</v>
      </c>
    </row>
    <row r="66" spans="6:7" ht="15">
      <c r="F66" s="109" t="e">
        <f>F64-F65</f>
        <v>#REF!</v>
      </c>
      <c r="G66" s="102" t="e">
        <f>G65+G64</f>
        <v>#REF!</v>
      </c>
    </row>
    <row r="67" spans="1:2" ht="15">
      <c r="A67" t="s">
        <v>146</v>
      </c>
      <c r="B67" s="109">
        <f>B61-B64</f>
        <v>4586408605</v>
      </c>
    </row>
    <row r="68" spans="2:5" ht="15">
      <c r="B68" s="109"/>
      <c r="C68" s="109"/>
      <c r="D68" s="109"/>
      <c r="E68" s="109"/>
    </row>
    <row r="69" spans="2:5" ht="15">
      <c r="B69" s="109"/>
      <c r="C69" s="109"/>
      <c r="D69" s="109"/>
      <c r="E69" s="109"/>
    </row>
    <row r="70" spans="1:5" ht="15">
      <c r="A70" t="s">
        <v>147</v>
      </c>
      <c r="B70" s="109">
        <v>680774683</v>
      </c>
      <c r="C70" s="109"/>
      <c r="D70" s="109">
        <v>421811</v>
      </c>
      <c r="E70" s="109"/>
    </row>
    <row r="71" spans="1:5" ht="15">
      <c r="A71" t="s">
        <v>148</v>
      </c>
      <c r="B71" s="109">
        <v>47115772</v>
      </c>
      <c r="C71" s="109"/>
      <c r="D71" s="109">
        <v>811421</v>
      </c>
      <c r="E71" s="109"/>
    </row>
    <row r="72" spans="2:5" ht="15">
      <c r="B72" s="109"/>
      <c r="C72" s="109"/>
      <c r="D72" s="109"/>
      <c r="E72" s="109"/>
    </row>
    <row r="73" spans="2:5" ht="15">
      <c r="B73" s="109"/>
      <c r="C73" s="109"/>
      <c r="D73" s="109"/>
      <c r="E73" s="109"/>
    </row>
    <row r="74" spans="1:5" ht="15">
      <c r="A74" t="s">
        <v>149</v>
      </c>
      <c r="B74" s="109">
        <f>B67-B70-B71</f>
        <v>3858518150</v>
      </c>
      <c r="C74" s="109"/>
      <c r="D74" s="109"/>
      <c r="E74" s="109"/>
    </row>
    <row r="75" spans="1:5" ht="15">
      <c r="A75" t="s">
        <v>379</v>
      </c>
      <c r="B75" s="109"/>
      <c r="C75" s="109"/>
      <c r="D75" s="109"/>
      <c r="E75" s="109"/>
    </row>
    <row r="76" spans="2:5" ht="15">
      <c r="B76" s="109"/>
      <c r="C76" s="109"/>
      <c r="D76" s="109"/>
      <c r="E76" s="109"/>
    </row>
  </sheetData>
  <sheetProtection/>
  <mergeCells count="1">
    <mergeCell ref="F36:G36"/>
  </mergeCells>
  <printOptions/>
  <pageMargins left="0.2" right="0.2" top="1" bottom="1" header="0.5" footer="0.5"/>
  <pageSetup horizontalDpi="600" verticalDpi="600" orientation="landscape" scale="85" r:id="rId1"/>
</worksheet>
</file>

<file path=xl/worksheets/sheet5.xml><?xml version="1.0" encoding="utf-8"?>
<worksheet xmlns="http://schemas.openxmlformats.org/spreadsheetml/2006/main" xmlns:r="http://schemas.openxmlformats.org/officeDocument/2006/relationships">
  <dimension ref="A2:F59"/>
  <sheetViews>
    <sheetView zoomScalePageLayoutView="0" workbookViewId="0" topLeftCell="A1">
      <selection activeCell="A2" sqref="A2"/>
    </sheetView>
  </sheetViews>
  <sheetFormatPr defaultColWidth="9.140625" defaultRowHeight="15"/>
  <cols>
    <col min="2" max="2" width="65.00390625" style="0" customWidth="1"/>
    <col min="3" max="3" width="21.57421875" style="156" customWidth="1"/>
    <col min="4" max="4" width="19.00390625" style="0" customWidth="1"/>
    <col min="5" max="5" width="15.28125" style="0" customWidth="1"/>
    <col min="6" max="6" width="18.00390625" style="0" bestFit="1" customWidth="1"/>
  </cols>
  <sheetData>
    <row r="2" ht="15">
      <c r="B2" s="93" t="s">
        <v>294</v>
      </c>
    </row>
    <row r="4" spans="1:2" ht="43.5">
      <c r="A4" s="213" t="s">
        <v>227</v>
      </c>
      <c r="B4" s="214" t="s">
        <v>166</v>
      </c>
    </row>
    <row r="5" spans="2:3" ht="15">
      <c r="B5" t="s">
        <v>164</v>
      </c>
      <c r="C5" s="156">
        <v>-92775773</v>
      </c>
    </row>
    <row r="6" spans="2:3" ht="15">
      <c r="B6" t="s">
        <v>165</v>
      </c>
      <c r="C6" s="156">
        <v>-73849170</v>
      </c>
    </row>
    <row r="7" spans="1:2" ht="15">
      <c r="A7" s="213" t="s">
        <v>221</v>
      </c>
      <c r="B7" s="215" t="s">
        <v>167</v>
      </c>
    </row>
    <row r="8" spans="1:2" ht="15">
      <c r="A8">
        <v>1</v>
      </c>
      <c r="B8" t="s">
        <v>295</v>
      </c>
    </row>
    <row r="11" spans="2:5" ht="15">
      <c r="B11" s="93" t="s">
        <v>348</v>
      </c>
      <c r="C11" s="216">
        <v>7181999103</v>
      </c>
      <c r="D11" s="156">
        <v>7189588114</v>
      </c>
      <c r="E11" s="156">
        <f>D11-C11</f>
        <v>7589011</v>
      </c>
    </row>
    <row r="12" spans="1:5" ht="15">
      <c r="A12" s="157"/>
      <c r="B12" s="93" t="s">
        <v>349</v>
      </c>
      <c r="C12" s="216">
        <f>SUM(C13:C16)</f>
        <v>0</v>
      </c>
      <c r="E12" s="156"/>
    </row>
    <row r="13" spans="1:2" ht="15">
      <c r="A13" s="157"/>
      <c r="B13" t="s">
        <v>350</v>
      </c>
    </row>
    <row r="14" spans="1:2" ht="15">
      <c r="A14" s="157"/>
      <c r="B14" t="s">
        <v>351</v>
      </c>
    </row>
    <row r="15" ht="15">
      <c r="B15" t="s">
        <v>352</v>
      </c>
    </row>
    <row r="16" ht="15">
      <c r="B16" t="s">
        <v>353</v>
      </c>
    </row>
    <row r="18" spans="2:3" ht="15">
      <c r="B18" s="93" t="s">
        <v>133</v>
      </c>
      <c r="C18" s="216">
        <f>SUM(C19:C22)</f>
        <v>367818012</v>
      </c>
    </row>
    <row r="19" spans="2:3" ht="15">
      <c r="B19" s="94" t="s">
        <v>152</v>
      </c>
      <c r="C19" s="91">
        <f>-407</f>
        <v>-407</v>
      </c>
    </row>
    <row r="20" spans="2:3" ht="15">
      <c r="B20" s="94" t="s">
        <v>153</v>
      </c>
      <c r="C20" s="91">
        <f>-8882695</f>
        <v>-8882695</v>
      </c>
    </row>
    <row r="21" spans="2:3" ht="30">
      <c r="B21" s="94" t="s">
        <v>154</v>
      </c>
      <c r="C21" s="91">
        <v>155363383</v>
      </c>
    </row>
    <row r="22" spans="2:3" ht="15">
      <c r="B22" s="94"/>
      <c r="C22" s="91">
        <v>221337731</v>
      </c>
    </row>
    <row r="23" spans="2:4" ht="15">
      <c r="B23" s="217" t="s">
        <v>354</v>
      </c>
      <c r="C23" s="216">
        <f>C11+C18-C12</f>
        <v>7549817115</v>
      </c>
      <c r="D23" s="216">
        <v>4553600000</v>
      </c>
    </row>
    <row r="24" spans="2:3" ht="15">
      <c r="B24" s="94" t="s">
        <v>355</v>
      </c>
      <c r="C24" s="156" t="e">
        <f>SUM(#REF!)</f>
        <v>#REF!</v>
      </c>
    </row>
    <row r="25" spans="2:4" ht="15">
      <c r="B25" s="94" t="s">
        <v>356</v>
      </c>
      <c r="C25" s="156" t="e">
        <f>C23-C24</f>
        <v>#REF!</v>
      </c>
      <c r="D25" s="156">
        <f>D11-D23</f>
        <v>2635988114</v>
      </c>
    </row>
    <row r="26" ht="15">
      <c r="D26" s="156">
        <v>1957285842</v>
      </c>
    </row>
    <row r="27" ht="15">
      <c r="D27" s="156">
        <f>D25-D26</f>
        <v>678702272</v>
      </c>
    </row>
    <row r="28" spans="2:5" ht="15">
      <c r="B28" s="93" t="s">
        <v>168</v>
      </c>
      <c r="C28" s="218" t="s">
        <v>169</v>
      </c>
      <c r="D28" s="218" t="s">
        <v>170</v>
      </c>
      <c r="E28" s="93" t="s">
        <v>356</v>
      </c>
    </row>
    <row r="29" spans="1:2" ht="15">
      <c r="A29">
        <v>1</v>
      </c>
      <c r="B29" t="s">
        <v>171</v>
      </c>
    </row>
    <row r="30" spans="2:5" ht="15">
      <c r="B30" t="s">
        <v>181</v>
      </c>
      <c r="C30" s="156">
        <v>163825600</v>
      </c>
      <c r="D30" s="156">
        <f>163825600</f>
        <v>163825600</v>
      </c>
      <c r="E30" s="156">
        <f>D30-C30</f>
        <v>0</v>
      </c>
    </row>
    <row r="31" spans="2:6" ht="15">
      <c r="B31" t="s">
        <v>182</v>
      </c>
      <c r="C31" s="156">
        <v>5993897</v>
      </c>
      <c r="D31" s="156">
        <f>397.18*15872</f>
        <v>6304040.96</v>
      </c>
      <c r="E31" s="156">
        <f>D31-C31</f>
        <v>310143.95999999996</v>
      </c>
      <c r="F31" t="s">
        <v>180</v>
      </c>
    </row>
    <row r="32" spans="2:5" ht="15">
      <c r="B32" t="s">
        <v>183</v>
      </c>
      <c r="C32" s="156">
        <v>0</v>
      </c>
      <c r="D32" s="156">
        <v>14800</v>
      </c>
      <c r="E32" s="156">
        <f>D32-C32</f>
        <v>14800</v>
      </c>
    </row>
    <row r="33" spans="1:5" ht="15">
      <c r="A33">
        <v>2</v>
      </c>
      <c r="B33" t="s">
        <v>172</v>
      </c>
      <c r="C33" s="156">
        <v>62229694</v>
      </c>
      <c r="D33" s="156">
        <v>62667371</v>
      </c>
      <c r="E33" s="156">
        <f>D33-C33</f>
        <v>437677</v>
      </c>
    </row>
    <row r="34" spans="4:5" ht="15">
      <c r="D34" s="156"/>
      <c r="E34" s="156">
        <f aca="true" t="shared" si="0" ref="E34:E40">D34-C34</f>
        <v>0</v>
      </c>
    </row>
    <row r="35" spans="1:5" ht="15">
      <c r="A35">
        <v>3</v>
      </c>
      <c r="B35" t="s">
        <v>173</v>
      </c>
      <c r="C35" s="156">
        <v>11487960184</v>
      </c>
      <c r="D35" s="156">
        <v>11450924350</v>
      </c>
      <c r="E35" s="156">
        <f t="shared" si="0"/>
        <v>-37035834</v>
      </c>
    </row>
    <row r="36" spans="1:5" ht="15">
      <c r="A36">
        <v>4</v>
      </c>
      <c r="B36" t="s">
        <v>174</v>
      </c>
      <c r="C36" s="156">
        <v>1878437</v>
      </c>
      <c r="D36" s="156">
        <v>1878437</v>
      </c>
      <c r="E36" s="156">
        <f t="shared" si="0"/>
        <v>0</v>
      </c>
    </row>
    <row r="37" spans="1:5" ht="15">
      <c r="A37">
        <v>5</v>
      </c>
      <c r="B37" t="s">
        <v>175</v>
      </c>
      <c r="C37" s="156">
        <v>7721032</v>
      </c>
      <c r="D37" s="156">
        <v>7721032</v>
      </c>
      <c r="E37" s="156">
        <f t="shared" si="0"/>
        <v>0</v>
      </c>
    </row>
    <row r="38" spans="1:5" ht="15">
      <c r="A38">
        <v>6</v>
      </c>
      <c r="B38" t="s">
        <v>178</v>
      </c>
      <c r="C38" s="156">
        <v>471491</v>
      </c>
      <c r="D38" s="156">
        <v>472865</v>
      </c>
      <c r="E38" s="156">
        <f t="shared" si="0"/>
        <v>1374</v>
      </c>
    </row>
    <row r="39" spans="1:5" ht="15">
      <c r="A39">
        <v>7</v>
      </c>
      <c r="B39" t="s">
        <v>176</v>
      </c>
      <c r="C39" s="156">
        <v>13855470</v>
      </c>
      <c r="D39" s="156">
        <v>14646147</v>
      </c>
      <c r="E39" s="156">
        <f t="shared" si="0"/>
        <v>790677</v>
      </c>
    </row>
    <row r="40" spans="1:5" ht="15">
      <c r="A40">
        <v>8</v>
      </c>
      <c r="B40" t="s">
        <v>177</v>
      </c>
      <c r="C40" s="156">
        <v>20615275</v>
      </c>
      <c r="D40" s="156">
        <f>C40</f>
        <v>20615275</v>
      </c>
      <c r="E40" s="156">
        <f t="shared" si="0"/>
        <v>0</v>
      </c>
    </row>
    <row r="41" spans="2:5" ht="15">
      <c r="B41" s="213" t="s">
        <v>132</v>
      </c>
      <c r="C41" s="216">
        <f>SUM(C29:C40)</f>
        <v>11764551080</v>
      </c>
      <c r="D41" s="216">
        <f>SUM(D29:D40)</f>
        <v>11729069917.96</v>
      </c>
      <c r="E41" s="216">
        <f>SUM(E29:E40)</f>
        <v>-35481162.04</v>
      </c>
    </row>
    <row r="43" ht="15">
      <c r="B43" s="93" t="s">
        <v>179</v>
      </c>
    </row>
    <row r="44" spans="1:4" ht="30">
      <c r="A44">
        <v>1</v>
      </c>
      <c r="B44" s="219" t="s">
        <v>184</v>
      </c>
      <c r="C44" s="156" t="s">
        <v>185</v>
      </c>
      <c r="D44" s="156">
        <f>E32+E33+E38+E39</f>
        <v>1244528</v>
      </c>
    </row>
    <row r="45" ht="15">
      <c r="C45" s="156" t="s">
        <v>186</v>
      </c>
    </row>
    <row r="47" spans="1:4" ht="30">
      <c r="A47">
        <v>2</v>
      </c>
      <c r="B47" s="219" t="s">
        <v>187</v>
      </c>
      <c r="C47" s="156" t="s">
        <v>185</v>
      </c>
      <c r="D47" s="156">
        <f>E31</f>
        <v>310143.95999999996</v>
      </c>
    </row>
    <row r="48" spans="2:3" ht="15">
      <c r="B48" s="219"/>
      <c r="C48" s="156" t="s">
        <v>188</v>
      </c>
    </row>
    <row r="49" ht="15">
      <c r="B49" s="219"/>
    </row>
    <row r="50" spans="1:4" ht="30">
      <c r="A50">
        <v>3</v>
      </c>
      <c r="B50" s="219" t="s">
        <v>189</v>
      </c>
      <c r="C50" s="156" t="s">
        <v>190</v>
      </c>
      <c r="D50" s="156">
        <f>-E35</f>
        <v>37035834</v>
      </c>
    </row>
    <row r="51" spans="2:3" ht="15">
      <c r="B51" s="219"/>
      <c r="C51" s="156" t="s">
        <v>191</v>
      </c>
    </row>
    <row r="52" ht="15">
      <c r="B52" s="219"/>
    </row>
    <row r="53" ht="15">
      <c r="B53" s="219" t="s">
        <v>192</v>
      </c>
    </row>
    <row r="54" ht="15">
      <c r="B54" s="219"/>
    </row>
    <row r="55" ht="15">
      <c r="B55" s="219"/>
    </row>
    <row r="56" ht="15">
      <c r="B56" s="219"/>
    </row>
    <row r="57" ht="15">
      <c r="B57" s="219"/>
    </row>
    <row r="58" ht="15">
      <c r="B58" s="219"/>
    </row>
    <row r="59" ht="15">
      <c r="B59" s="219"/>
    </row>
  </sheetData>
  <sheetProtection/>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C53"/>
  <sheetViews>
    <sheetView zoomScalePageLayoutView="0" workbookViewId="0" topLeftCell="A1">
      <selection activeCell="A2" sqref="A2"/>
    </sheetView>
  </sheetViews>
  <sheetFormatPr defaultColWidth="9.140625" defaultRowHeight="15"/>
  <cols>
    <col min="1" max="1" width="3.140625" style="111" customWidth="1"/>
    <col min="2" max="2" width="1.7109375" style="111" customWidth="1"/>
    <col min="3" max="3" width="20.00390625" style="111" customWidth="1"/>
    <col min="4" max="4" width="1.7109375" style="111" customWidth="1"/>
    <col min="5" max="5" width="9.28125" style="111" bestFit="1" customWidth="1"/>
    <col min="6" max="6" width="1.7109375" style="111" customWidth="1"/>
    <col min="7" max="7" width="16.8515625" style="111" bestFit="1" customWidth="1"/>
    <col min="8" max="8" width="1.7109375" style="111" customWidth="1"/>
    <col min="9" max="9" width="17.28125" style="111" customWidth="1"/>
    <col min="10" max="10" width="1.7109375" style="111" customWidth="1"/>
    <col min="11" max="11" width="15.8515625" style="111" bestFit="1" customWidth="1"/>
    <col min="12" max="12" width="1.7109375" style="111" customWidth="1"/>
    <col min="13" max="13" width="19.8515625" style="111" customWidth="1"/>
    <col min="14" max="14" width="1.7109375" style="111" customWidth="1"/>
    <col min="15" max="15" width="23.421875" style="111" bestFit="1" customWidth="1"/>
    <col min="16" max="16" width="15.8515625" style="111" bestFit="1" customWidth="1"/>
    <col min="17" max="17" width="13.421875" style="111" bestFit="1" customWidth="1"/>
    <col min="18" max="16384" width="9.140625" style="111" customWidth="1"/>
  </cols>
  <sheetData>
    <row r="1" ht="15.75">
      <c r="A1" s="110" t="s">
        <v>223</v>
      </c>
    </row>
    <row r="2" spans="1:29" s="113" customFormat="1" ht="15.75">
      <c r="A2" s="150" t="e">
        <f>#REF!</f>
        <v>#REF!</v>
      </c>
      <c r="B2" s="151"/>
      <c r="F2" s="114"/>
      <c r="G2" s="112"/>
      <c r="H2" s="115"/>
      <c r="I2" s="112"/>
      <c r="J2" s="115"/>
      <c r="K2" s="116"/>
      <c r="L2" s="117"/>
      <c r="M2" s="118" t="s">
        <v>224</v>
      </c>
      <c r="N2" s="117"/>
      <c r="O2" s="116" t="s">
        <v>225</v>
      </c>
      <c r="P2" s="119"/>
      <c r="Q2" s="116"/>
      <c r="R2" s="119"/>
      <c r="S2" s="116"/>
      <c r="T2" s="119"/>
      <c r="U2" s="120"/>
      <c r="V2" s="120"/>
      <c r="W2" s="116"/>
      <c r="X2" s="117"/>
      <c r="Y2" s="116"/>
      <c r="Z2" s="115"/>
      <c r="AA2" s="112"/>
      <c r="AB2" s="115"/>
      <c r="AC2" s="119"/>
    </row>
    <row r="3" spans="1:29" s="113" customFormat="1" ht="15.75">
      <c r="A3" s="152" t="e">
        <f>#REF!</f>
        <v>#REF!</v>
      </c>
      <c r="B3" s="153"/>
      <c r="C3" s="122"/>
      <c r="F3" s="114"/>
      <c r="G3" s="112"/>
      <c r="H3" s="115"/>
      <c r="I3" s="112"/>
      <c r="J3" s="115"/>
      <c r="K3" s="116"/>
      <c r="L3" s="117"/>
      <c r="M3" s="118" t="s">
        <v>226</v>
      </c>
      <c r="N3" s="117"/>
      <c r="O3" s="123" t="s">
        <v>222</v>
      </c>
      <c r="P3" s="119"/>
      <c r="Q3" s="116"/>
      <c r="R3" s="119"/>
      <c r="S3" s="116"/>
      <c r="T3" s="119"/>
      <c r="U3" s="120"/>
      <c r="V3" s="120"/>
      <c r="W3" s="116"/>
      <c r="X3" s="117"/>
      <c r="Y3" s="116"/>
      <c r="Z3" s="115"/>
      <c r="AA3" s="112"/>
      <c r="AB3" s="115"/>
      <c r="AC3" s="119"/>
    </row>
    <row r="4" spans="1:3" ht="12">
      <c r="A4" s="124" t="s">
        <v>131</v>
      </c>
      <c r="B4" s="124"/>
      <c r="C4" s="125"/>
    </row>
    <row r="5" spans="1:3" ht="12">
      <c r="A5" s="126"/>
      <c r="B5" s="126"/>
      <c r="C5" s="127"/>
    </row>
    <row r="6" spans="1:6" ht="12">
      <c r="A6" s="126" t="s">
        <v>227</v>
      </c>
      <c r="C6" s="124" t="s">
        <v>228</v>
      </c>
      <c r="D6" s="125"/>
      <c r="E6" s="125"/>
      <c r="F6" s="125"/>
    </row>
    <row r="7" spans="9:15" ht="12">
      <c r="I7" s="124" t="s">
        <v>228</v>
      </c>
      <c r="J7" s="125"/>
      <c r="K7" s="125"/>
      <c r="L7" s="125"/>
      <c r="M7" s="125"/>
      <c r="N7" s="125"/>
      <c r="O7" s="125"/>
    </row>
    <row r="8" spans="5:15" s="128" customFormat="1" ht="12">
      <c r="E8" s="124" t="s">
        <v>229</v>
      </c>
      <c r="F8" s="124"/>
      <c r="G8" s="124"/>
      <c r="I8" s="129" t="s">
        <v>230</v>
      </c>
      <c r="J8" s="129"/>
      <c r="K8" s="129"/>
      <c r="M8" s="129" t="s">
        <v>231</v>
      </c>
      <c r="N8" s="129"/>
      <c r="O8" s="129"/>
    </row>
    <row r="9" spans="1:15" s="128" customFormat="1" ht="12">
      <c r="A9" s="124" t="s">
        <v>232</v>
      </c>
      <c r="B9" s="124"/>
      <c r="C9" s="124" t="s">
        <v>233</v>
      </c>
      <c r="D9" s="124"/>
      <c r="E9" s="124" t="s">
        <v>234</v>
      </c>
      <c r="F9" s="124"/>
      <c r="G9" s="124" t="s">
        <v>235</v>
      </c>
      <c r="H9" s="124"/>
      <c r="I9" s="124" t="s">
        <v>234</v>
      </c>
      <c r="J9" s="124"/>
      <c r="K9" s="124" t="s">
        <v>235</v>
      </c>
      <c r="L9" s="124"/>
      <c r="M9" s="124" t="s">
        <v>234</v>
      </c>
      <c r="N9" s="124"/>
      <c r="O9" s="124" t="s">
        <v>235</v>
      </c>
    </row>
    <row r="10" ht="12">
      <c r="A10" s="111">
        <f>IF(C10&lt;&gt;"",COUNTA(C10:$C$11),"")</f>
      </c>
    </row>
    <row r="11" spans="1:16" ht="12">
      <c r="A11" s="130">
        <f>IF(C11&lt;&gt;"",COUNTA(C11:$C$11),"")</f>
        <v>1</v>
      </c>
      <c r="B11" s="130"/>
      <c r="C11" s="131" t="s">
        <v>236</v>
      </c>
      <c r="D11" s="132"/>
      <c r="E11" s="133">
        <v>0.04</v>
      </c>
      <c r="F11" s="132"/>
      <c r="G11" s="133">
        <v>0.08</v>
      </c>
      <c r="H11" s="132"/>
      <c r="I11" s="132" t="e">
        <f>ROUND(E11*#REF!,-6)</f>
        <v>#REF!</v>
      </c>
      <c r="J11" s="132"/>
      <c r="K11" s="132" t="e">
        <f>ROUND(G11*#REF!,-6)</f>
        <v>#REF!</v>
      </c>
      <c r="L11" s="132"/>
      <c r="M11" s="132" t="e">
        <f>ROUND(E11*#REF!,-6)</f>
        <v>#REF!</v>
      </c>
      <c r="N11" s="132"/>
      <c r="O11" s="132" t="e">
        <f>ROUND(G11*#REF!,-6)</f>
        <v>#REF!</v>
      </c>
      <c r="P11" s="132"/>
    </row>
    <row r="12" spans="1:16" ht="12">
      <c r="A12" s="130">
        <f>IF(C12&lt;&gt;"",COUNTA(C$11:$C12),"")</f>
        <v>2</v>
      </c>
      <c r="B12" s="130"/>
      <c r="C12" s="131" t="s">
        <v>156</v>
      </c>
      <c r="D12" s="132"/>
      <c r="E12" s="133">
        <v>0.004</v>
      </c>
      <c r="F12" s="132"/>
      <c r="G12" s="133">
        <v>0.008</v>
      </c>
      <c r="H12" s="132"/>
      <c r="I12" s="132" t="e">
        <f>ROUND(E12*#REF!,-6)</f>
        <v>#REF!</v>
      </c>
      <c r="J12" s="132"/>
      <c r="K12" s="132" t="e">
        <f>ROUND(G12*#REF!,-6)</f>
        <v>#REF!</v>
      </c>
      <c r="L12" s="132"/>
      <c r="M12" s="132" t="e">
        <f>ROUND(E12*#REF!,-6)</f>
        <v>#REF!</v>
      </c>
      <c r="N12" s="132"/>
      <c r="O12" s="132" t="e">
        <f>ROUND(G12*#REF!,-6)</f>
        <v>#REF!</v>
      </c>
      <c r="P12" s="132"/>
    </row>
    <row r="13" spans="1:16" ht="12">
      <c r="A13" s="130">
        <f>IF(C13&lt;&gt;"",COUNTA(C$11:$C13),"")</f>
        <v>3</v>
      </c>
      <c r="B13" s="130"/>
      <c r="C13" s="131" t="s">
        <v>271</v>
      </c>
      <c r="D13" s="132"/>
      <c r="E13" s="133">
        <v>0.01</v>
      </c>
      <c r="F13" s="132"/>
      <c r="G13" s="133">
        <v>0.02</v>
      </c>
      <c r="H13" s="132"/>
      <c r="I13" s="132" t="e">
        <f>ROUND(E13*#REF!,-6)</f>
        <v>#REF!</v>
      </c>
      <c r="J13" s="132"/>
      <c r="K13" s="132" t="e">
        <f>ROUND(G13*#REF!,-6)</f>
        <v>#REF!</v>
      </c>
      <c r="L13" s="132"/>
      <c r="M13" s="132" t="e">
        <f>ROUND(E13*#REF!,-6)</f>
        <v>#REF!</v>
      </c>
      <c r="N13" s="132"/>
      <c r="O13" s="132" t="e">
        <f>ROUND(G13*#REF!,-6)</f>
        <v>#REF!</v>
      </c>
      <c r="P13" s="132"/>
    </row>
    <row r="14" spans="1:16" ht="12">
      <c r="A14" s="130">
        <f>IF(C14&lt;&gt;"",COUNTA(C$11:$C14),"")</f>
        <v>4</v>
      </c>
      <c r="B14" s="130"/>
      <c r="C14" s="131" t="s">
        <v>237</v>
      </c>
      <c r="D14" s="132"/>
      <c r="E14" s="133">
        <v>0.01</v>
      </c>
      <c r="F14" s="132"/>
      <c r="G14" s="133">
        <v>0.02</v>
      </c>
      <c r="H14" s="132"/>
      <c r="I14" s="132" t="e">
        <f>ROUND(E14*#REF!,-6)</f>
        <v>#REF!</v>
      </c>
      <c r="J14" s="132"/>
      <c r="K14" s="132" t="e">
        <f>ROUND(G14*#REF!,-6)</f>
        <v>#REF!</v>
      </c>
      <c r="L14" s="132"/>
      <c r="M14" s="132" t="e">
        <f>ROUND(E14*#REF!,-6)</f>
        <v>#REF!</v>
      </c>
      <c r="N14" s="132"/>
      <c r="O14" s="132" t="e">
        <f>ROUND(G14*#REF!,-6)</f>
        <v>#REF!</v>
      </c>
      <c r="P14" s="132"/>
    </row>
    <row r="15" spans="1:16" ht="12">
      <c r="A15" s="130">
        <f>IF(C15&lt;&gt;"",COUNTA(C$11:$C15),"")</f>
        <v>5</v>
      </c>
      <c r="B15" s="130"/>
      <c r="C15" s="131" t="s">
        <v>238</v>
      </c>
      <c r="D15" s="132"/>
      <c r="E15" s="133">
        <v>0.005</v>
      </c>
      <c r="F15" s="132"/>
      <c r="G15" s="133">
        <v>0.01</v>
      </c>
      <c r="H15" s="132"/>
      <c r="I15" s="132" t="e">
        <f>ROUND(E15*#REF!,-6)</f>
        <v>#REF!</v>
      </c>
      <c r="J15" s="132"/>
      <c r="K15" s="132" t="e">
        <f>ROUND(G15*#REF!,-6)</f>
        <v>#REF!</v>
      </c>
      <c r="L15" s="132"/>
      <c r="M15" s="132" t="e">
        <f>ROUND(E15*#REF!,-6)</f>
        <v>#REF!</v>
      </c>
      <c r="N15" s="132"/>
      <c r="O15" s="132" t="e">
        <f>ROUND(G15*#REF!,-6)</f>
        <v>#REF!</v>
      </c>
      <c r="P15" s="132"/>
    </row>
    <row r="16" spans="1:16" ht="36">
      <c r="A16" s="130">
        <f>IF(C16&lt;&gt;"",COUNTA(C$11:$C16),"")</f>
        <v>6</v>
      </c>
      <c r="B16" s="130"/>
      <c r="C16" s="131" t="s">
        <v>240</v>
      </c>
      <c r="D16" s="132"/>
      <c r="E16" s="133">
        <v>0.0025</v>
      </c>
      <c r="F16" s="132"/>
      <c r="G16" s="133">
        <v>0.005</v>
      </c>
      <c r="H16" s="132"/>
      <c r="I16" s="132" t="e">
        <f>ROUND(E16*#REF!,-6)</f>
        <v>#REF!</v>
      </c>
      <c r="J16" s="132"/>
      <c r="K16" s="132" t="e">
        <f>ROUND(G16*#REF!,-6)</f>
        <v>#REF!</v>
      </c>
      <c r="L16" s="132"/>
      <c r="M16" s="132" t="e">
        <f>ROUND(E16*#REF!,-6)</f>
        <v>#REF!</v>
      </c>
      <c r="N16" s="132"/>
      <c r="O16" s="132" t="e">
        <f>ROUND(G16*#REF!,-6)</f>
        <v>#REF!</v>
      </c>
      <c r="P16" s="132"/>
    </row>
    <row r="17" spans="1:16" ht="12.75" thickBot="1">
      <c r="A17" s="134">
        <f>IF(C17&lt;&gt;"",COUNTA(C$11:$C17),"")</f>
      </c>
      <c r="B17" s="134"/>
      <c r="C17" s="134"/>
      <c r="D17" s="135"/>
      <c r="E17" s="134"/>
      <c r="F17" s="135"/>
      <c r="G17" s="134"/>
      <c r="H17" s="135"/>
      <c r="I17" s="135"/>
      <c r="J17" s="135"/>
      <c r="K17" s="135"/>
      <c r="L17" s="135"/>
      <c r="M17" s="135"/>
      <c r="N17" s="135"/>
      <c r="O17" s="135"/>
      <c r="P17" s="132"/>
    </row>
    <row r="18" spans="1:15" ht="12.75" thickTop="1">
      <c r="A18" s="128" t="s">
        <v>241</v>
      </c>
      <c r="C18" s="111" t="s">
        <v>242</v>
      </c>
      <c r="I18" s="128" t="s">
        <v>243</v>
      </c>
      <c r="M18" s="136" t="s">
        <v>244</v>
      </c>
      <c r="O18" s="137" t="e">
        <f>O20</f>
        <v>#REF!</v>
      </c>
    </row>
    <row r="19" spans="3:15" ht="12">
      <c r="C19" s="111" t="s">
        <v>242</v>
      </c>
      <c r="I19" s="128" t="s">
        <v>245</v>
      </c>
      <c r="M19" s="136" t="s">
        <v>246</v>
      </c>
      <c r="O19" s="137" t="e">
        <f>O20</f>
        <v>#REF!</v>
      </c>
    </row>
    <row r="20" spans="3:15" ht="12">
      <c r="C20" s="128" t="s">
        <v>247</v>
      </c>
      <c r="O20" s="138" t="e">
        <f>MIN(M11:O16)</f>
        <v>#REF!</v>
      </c>
    </row>
    <row r="21" ht="12">
      <c r="M21" s="132"/>
    </row>
    <row r="22" spans="1:13" ht="12">
      <c r="A22" s="128" t="s">
        <v>221</v>
      </c>
      <c r="C22" s="124" t="s">
        <v>248</v>
      </c>
      <c r="D22" s="125"/>
      <c r="E22" s="125"/>
      <c r="F22" s="125"/>
      <c r="G22" s="125"/>
      <c r="H22" s="125"/>
      <c r="I22" s="125"/>
      <c r="J22" s="125"/>
      <c r="K22" s="125"/>
      <c r="L22" s="125"/>
      <c r="M22" s="139"/>
    </row>
    <row r="23" spans="1:15" ht="12">
      <c r="A23" s="126"/>
      <c r="C23" s="128"/>
      <c r="M23" s="124" t="s">
        <v>249</v>
      </c>
      <c r="N23" s="125"/>
      <c r="O23" s="125"/>
    </row>
    <row r="24" spans="1:15" ht="12">
      <c r="A24" s="124" t="s">
        <v>232</v>
      </c>
      <c r="B24" s="125"/>
      <c r="C24" s="124" t="s">
        <v>250</v>
      </c>
      <c r="D24" s="125"/>
      <c r="E24" s="125"/>
      <c r="F24" s="125"/>
      <c r="G24" s="125"/>
      <c r="H24" s="125"/>
      <c r="I24" s="140">
        <v>38717</v>
      </c>
      <c r="J24" s="125"/>
      <c r="K24" s="140" t="s">
        <v>251</v>
      </c>
      <c r="L24" s="125"/>
      <c r="M24" s="141" t="s">
        <v>252</v>
      </c>
      <c r="N24" s="124"/>
      <c r="O24" s="124" t="s">
        <v>253</v>
      </c>
    </row>
    <row r="25" ht="12">
      <c r="M25" s="142"/>
    </row>
    <row r="26" spans="1:18" ht="12">
      <c r="A26" s="130">
        <f>IF(C26&lt;&gt;"",COUNTA(C26:$C$26),"")</f>
        <v>1</v>
      </c>
      <c r="C26" s="111" t="s">
        <v>254</v>
      </c>
      <c r="G26" s="132"/>
      <c r="H26" s="132"/>
      <c r="I26" s="132" t="e">
        <f>#REF!</f>
        <v>#REF!</v>
      </c>
      <c r="J26" s="132"/>
      <c r="K26" s="132">
        <v>1</v>
      </c>
      <c r="L26" s="132"/>
      <c r="M26" s="132" t="e">
        <f aca="true" t="shared" si="0" ref="M26:M32">$O$20/($I$26*$K$26+$I$27*$K$27+$I$28*$K$28+$I$29*$K$29+$I$30*$K$30+$I$31*$K$31+$I$32*$K$32)*$I26*$K26</f>
        <v>#REF!</v>
      </c>
      <c r="N26" s="132"/>
      <c r="O26" s="132" t="e">
        <f aca="true" t="shared" si="1" ref="O26:O32">$O$20/($I$26*$K$26+$I$27*$K$27+$I$28*$K$28+$I$29*$K$29+$I$30*$K$30+$I$31*$K$31+$I$32*$K$32)*$I26*$K26</f>
        <v>#REF!</v>
      </c>
      <c r="P26" s="132"/>
      <c r="Q26" s="132"/>
      <c r="R26" s="132"/>
    </row>
    <row r="27" spans="1:18" ht="12">
      <c r="A27" s="130">
        <f>IF(C27&lt;&gt;"",COUNTA(C$26:$C27),"")</f>
        <v>2</v>
      </c>
      <c r="C27" s="111" t="s">
        <v>255</v>
      </c>
      <c r="G27" s="132"/>
      <c r="H27" s="132"/>
      <c r="I27" s="132" t="e">
        <f>#REF!</f>
        <v>#REF!</v>
      </c>
      <c r="J27" s="132"/>
      <c r="K27" s="132">
        <v>2</v>
      </c>
      <c r="L27" s="132"/>
      <c r="M27" s="132" t="e">
        <f t="shared" si="0"/>
        <v>#REF!</v>
      </c>
      <c r="N27" s="132"/>
      <c r="O27" s="132" t="e">
        <f t="shared" si="1"/>
        <v>#REF!</v>
      </c>
      <c r="P27" s="132"/>
      <c r="Q27" s="132"/>
      <c r="R27" s="132"/>
    </row>
    <row r="28" spans="1:18" ht="12">
      <c r="A28" s="130">
        <f>IF(C28&lt;&gt;"",COUNTA(C$26:$C28),"")</f>
        <v>3</v>
      </c>
      <c r="C28" s="111" t="s">
        <v>256</v>
      </c>
      <c r="G28" s="132"/>
      <c r="H28" s="132"/>
      <c r="I28" s="132" t="e">
        <f>#REF!</f>
        <v>#REF!</v>
      </c>
      <c r="J28" s="132"/>
      <c r="K28" s="132">
        <v>3</v>
      </c>
      <c r="L28" s="132"/>
      <c r="M28" s="132" t="e">
        <f t="shared" si="0"/>
        <v>#REF!</v>
      </c>
      <c r="N28" s="132"/>
      <c r="O28" s="132" t="e">
        <f t="shared" si="1"/>
        <v>#REF!</v>
      </c>
      <c r="P28" s="132"/>
      <c r="Q28" s="132"/>
      <c r="R28" s="132"/>
    </row>
    <row r="29" spans="1:18" ht="12">
      <c r="A29" s="130">
        <f>IF(C29&lt;&gt;"",COUNTA(C$26:$C29),"")</f>
        <v>4</v>
      </c>
      <c r="C29" s="111" t="s">
        <v>257</v>
      </c>
      <c r="G29" s="132"/>
      <c r="H29" s="132"/>
      <c r="I29" s="132" t="e">
        <f>#REF!</f>
        <v>#REF!</v>
      </c>
      <c r="J29" s="132"/>
      <c r="K29" s="132">
        <v>1</v>
      </c>
      <c r="L29" s="132"/>
      <c r="M29" s="132" t="e">
        <f t="shared" si="0"/>
        <v>#REF!</v>
      </c>
      <c r="N29" s="132"/>
      <c r="O29" s="132" t="e">
        <f t="shared" si="1"/>
        <v>#REF!</v>
      </c>
      <c r="P29" s="132"/>
      <c r="Q29" s="132"/>
      <c r="R29" s="132"/>
    </row>
    <row r="30" spans="1:18" ht="12">
      <c r="A30" s="130">
        <f>IF(C30&lt;&gt;"",COUNTA(C$26:$C30),"")</f>
        <v>5</v>
      </c>
      <c r="C30" s="111" t="s">
        <v>237</v>
      </c>
      <c r="G30" s="132"/>
      <c r="H30" s="132"/>
      <c r="I30" s="132" t="e">
        <f>#REF!</f>
        <v>#REF!</v>
      </c>
      <c r="J30" s="132"/>
      <c r="K30" s="132">
        <v>2</v>
      </c>
      <c r="L30" s="132"/>
      <c r="M30" s="132" t="e">
        <f t="shared" si="0"/>
        <v>#REF!</v>
      </c>
      <c r="N30" s="132"/>
      <c r="O30" s="132" t="e">
        <f t="shared" si="1"/>
        <v>#REF!</v>
      </c>
      <c r="P30" s="132"/>
      <c r="Q30" s="132"/>
      <c r="R30" s="132"/>
    </row>
    <row r="31" spans="1:18" ht="12">
      <c r="A31" s="130">
        <f>IF(C31&lt;&gt;"",COUNTA(C$26:$C31),"")</f>
        <v>6</v>
      </c>
      <c r="C31" s="111" t="s">
        <v>258</v>
      </c>
      <c r="G31" s="132"/>
      <c r="H31" s="132"/>
      <c r="I31" s="132" t="e">
        <f>#REF!</f>
        <v>#REF!</v>
      </c>
      <c r="J31" s="132"/>
      <c r="K31" s="132">
        <v>2</v>
      </c>
      <c r="L31" s="132"/>
      <c r="M31" s="132" t="e">
        <f t="shared" si="0"/>
        <v>#REF!</v>
      </c>
      <c r="N31" s="132"/>
      <c r="O31" s="132" t="e">
        <f t="shared" si="1"/>
        <v>#REF!</v>
      </c>
      <c r="P31" s="132"/>
      <c r="Q31" s="132"/>
      <c r="R31" s="132"/>
    </row>
    <row r="32" spans="1:18" ht="12">
      <c r="A32" s="130">
        <f>IF(C32&lt;&gt;"",COUNTA(C$26:$C32),"")</f>
        <v>7</v>
      </c>
      <c r="C32" s="111" t="s">
        <v>259</v>
      </c>
      <c r="G32" s="132"/>
      <c r="H32" s="132"/>
      <c r="I32" s="132" t="e">
        <f>#REF!</f>
        <v>#REF!</v>
      </c>
      <c r="J32" s="132"/>
      <c r="K32" s="132">
        <v>1</v>
      </c>
      <c r="L32" s="132"/>
      <c r="M32" s="132" t="e">
        <f t="shared" si="0"/>
        <v>#REF!</v>
      </c>
      <c r="N32" s="132"/>
      <c r="O32" s="132" t="e">
        <f t="shared" si="1"/>
        <v>#REF!</v>
      </c>
      <c r="P32" s="132"/>
      <c r="Q32" s="132"/>
      <c r="R32" s="132"/>
    </row>
    <row r="33" spans="1:17" ht="12">
      <c r="A33" s="130">
        <f>IF(C33&lt;&gt;"",COUNTA(C$26:$C33),"")</f>
        <v>8</v>
      </c>
      <c r="C33" s="124" t="s">
        <v>228</v>
      </c>
      <c r="G33" s="132"/>
      <c r="H33" s="132"/>
      <c r="I33" s="132"/>
      <c r="J33" s="132"/>
      <c r="K33" s="132"/>
      <c r="L33" s="132"/>
      <c r="M33" s="143" t="e">
        <f>SUM(M26:M32)</f>
        <v>#REF!</v>
      </c>
      <c r="N33" s="132"/>
      <c r="O33" s="143" t="e">
        <f>SUM(O26:O32)</f>
        <v>#REF!</v>
      </c>
      <c r="P33" s="137"/>
      <c r="Q33" s="137"/>
    </row>
    <row r="34" spans="1:17" ht="12.75" thickBot="1">
      <c r="A34" s="144">
        <f>IF(C34&lt;&gt;"",COUNTA(C34:$C34),"")</f>
      </c>
      <c r="B34" s="134"/>
      <c r="C34" s="134"/>
      <c r="D34" s="134"/>
      <c r="E34" s="134"/>
      <c r="F34" s="134"/>
      <c r="G34" s="134"/>
      <c r="H34" s="134"/>
      <c r="I34" s="134"/>
      <c r="J34" s="134"/>
      <c r="K34" s="134"/>
      <c r="L34" s="134"/>
      <c r="M34" s="134"/>
      <c r="N34" s="134"/>
      <c r="O34" s="134"/>
      <c r="Q34" s="132"/>
    </row>
    <row r="35" spans="1:17" ht="12.75" thickTop="1">
      <c r="A35" s="130"/>
      <c r="Q35" s="132"/>
    </row>
    <row r="36" spans="1:9" ht="12">
      <c r="A36" s="128" t="s">
        <v>260</v>
      </c>
      <c r="C36" s="124" t="s">
        <v>261</v>
      </c>
      <c r="D36" s="125"/>
      <c r="E36" s="125"/>
      <c r="F36" s="125"/>
      <c r="G36" s="125"/>
      <c r="H36" s="125"/>
      <c r="I36" s="125"/>
    </row>
    <row r="38" spans="3:11" ht="12">
      <c r="C38" s="145" t="s">
        <v>262</v>
      </c>
      <c r="D38" s="129"/>
      <c r="E38" s="146"/>
      <c r="F38" s="146"/>
      <c r="G38" s="146"/>
      <c r="H38" s="146"/>
      <c r="I38" s="146"/>
      <c r="J38" s="146"/>
      <c r="K38" s="147"/>
    </row>
    <row r="40" spans="1:15" ht="12">
      <c r="A40" s="124" t="s">
        <v>232</v>
      </c>
      <c r="B40" s="125"/>
      <c r="C40" s="124" t="s">
        <v>250</v>
      </c>
      <c r="D40" s="125"/>
      <c r="E40" s="125"/>
      <c r="F40" s="125"/>
      <c r="G40" s="140" t="s">
        <v>263</v>
      </c>
      <c r="H40" s="140"/>
      <c r="I40" s="140" t="s">
        <v>264</v>
      </c>
      <c r="J40" s="140"/>
      <c r="K40" s="140" t="s">
        <v>265</v>
      </c>
      <c r="L40" s="125"/>
      <c r="M40" s="124" t="s">
        <v>266</v>
      </c>
      <c r="N40" s="125"/>
      <c r="O40" s="124" t="s">
        <v>267</v>
      </c>
    </row>
    <row r="42" spans="1:15" ht="12">
      <c r="A42" s="130">
        <f>IF(C42&lt;&gt;"",COUNTA(C42:$C$42),"")</f>
        <v>1</v>
      </c>
      <c r="C42" s="111" t="s">
        <v>254</v>
      </c>
      <c r="G42" s="132" t="e">
        <f aca="true" t="shared" si="2" ref="G42:G48">I26</f>
        <v>#REF!</v>
      </c>
      <c r="I42" s="148"/>
      <c r="J42" s="132"/>
      <c r="K42" s="149"/>
      <c r="M42" s="132" t="e">
        <f aca="true" t="shared" si="3" ref="M42:M48">I42/K42*G42</f>
        <v>#DIV/0!</v>
      </c>
      <c r="O42" s="132" t="e">
        <f aca="true" t="shared" si="4" ref="O42:O48">M26</f>
        <v>#REF!</v>
      </c>
    </row>
    <row r="43" spans="1:15" ht="12">
      <c r="A43" s="130">
        <f>IF(C43&lt;&gt;"",COUNTA(C$42:$C43),"")</f>
        <v>2</v>
      </c>
      <c r="C43" s="111" t="s">
        <v>255</v>
      </c>
      <c r="G43" s="132" t="e">
        <f t="shared" si="2"/>
        <v>#REF!</v>
      </c>
      <c r="I43" s="148"/>
      <c r="J43" s="132"/>
      <c r="K43" s="149"/>
      <c r="M43" s="132" t="e">
        <f t="shared" si="3"/>
        <v>#DIV/0!</v>
      </c>
      <c r="O43" s="132" t="e">
        <f t="shared" si="4"/>
        <v>#REF!</v>
      </c>
    </row>
    <row r="44" spans="1:15" ht="12">
      <c r="A44" s="130">
        <f>IF(C44&lt;&gt;"",COUNTA(C$42:$C44),"")</f>
        <v>3</v>
      </c>
      <c r="C44" s="111" t="s">
        <v>256</v>
      </c>
      <c r="G44" s="132" t="e">
        <f t="shared" si="2"/>
        <v>#REF!</v>
      </c>
      <c r="I44" s="148"/>
      <c r="J44" s="132"/>
      <c r="K44" s="149"/>
      <c r="M44" s="132" t="e">
        <f>I44/K44*G44</f>
        <v>#DIV/0!</v>
      </c>
      <c r="O44" s="132" t="e">
        <f t="shared" si="4"/>
        <v>#REF!</v>
      </c>
    </row>
    <row r="45" spans="1:15" ht="12">
      <c r="A45" s="130">
        <f>IF(C45&lt;&gt;"",COUNTA(C$42:$C45),"")</f>
        <v>4</v>
      </c>
      <c r="C45" s="111" t="s">
        <v>257</v>
      </c>
      <c r="G45" s="132" t="e">
        <f t="shared" si="2"/>
        <v>#REF!</v>
      </c>
      <c r="I45" s="148"/>
      <c r="J45" s="132"/>
      <c r="K45" s="149"/>
      <c r="M45" s="132" t="e">
        <f t="shared" si="3"/>
        <v>#DIV/0!</v>
      </c>
      <c r="O45" s="132" t="e">
        <f t="shared" si="4"/>
        <v>#REF!</v>
      </c>
    </row>
    <row r="46" spans="1:15" ht="12">
      <c r="A46" s="130">
        <f>IF(C46&lt;&gt;"",COUNTA(C$42:$C46),"")</f>
        <v>5</v>
      </c>
      <c r="C46" s="111" t="s">
        <v>237</v>
      </c>
      <c r="G46" s="132" t="e">
        <f t="shared" si="2"/>
        <v>#REF!</v>
      </c>
      <c r="I46" s="148"/>
      <c r="J46" s="132"/>
      <c r="K46" s="149"/>
      <c r="M46" s="132" t="e">
        <f t="shared" si="3"/>
        <v>#DIV/0!</v>
      </c>
      <c r="O46" s="132" t="e">
        <f t="shared" si="4"/>
        <v>#REF!</v>
      </c>
    </row>
    <row r="47" spans="1:15" ht="12">
      <c r="A47" s="130">
        <f>IF(C47&lt;&gt;"",COUNTA(C$42:$C47),"")</f>
        <v>6</v>
      </c>
      <c r="C47" s="111" t="s">
        <v>258</v>
      </c>
      <c r="G47" s="132" t="e">
        <f t="shared" si="2"/>
        <v>#REF!</v>
      </c>
      <c r="I47" s="148"/>
      <c r="J47" s="132"/>
      <c r="K47" s="149"/>
      <c r="M47" s="132" t="e">
        <f t="shared" si="3"/>
        <v>#DIV/0!</v>
      </c>
      <c r="O47" s="132" t="e">
        <f t="shared" si="4"/>
        <v>#REF!</v>
      </c>
    </row>
    <row r="48" spans="1:15" ht="12">
      <c r="A48" s="130">
        <f>IF(C48&lt;&gt;"",COUNTA(C$42:$C48),"")</f>
        <v>7</v>
      </c>
      <c r="C48" s="111" t="s">
        <v>259</v>
      </c>
      <c r="G48" s="132" t="e">
        <f t="shared" si="2"/>
        <v>#REF!</v>
      </c>
      <c r="I48" s="148"/>
      <c r="J48" s="132"/>
      <c r="K48" s="149"/>
      <c r="M48" s="132" t="e">
        <f t="shared" si="3"/>
        <v>#DIV/0!</v>
      </c>
      <c r="O48" s="132" t="e">
        <f t="shared" si="4"/>
        <v>#REF!</v>
      </c>
    </row>
    <row r="49" spans="1:15" ht="12">
      <c r="A49" s="130">
        <f>IF(C49&lt;&gt;"",COUNTA(C$42:$C49),"")</f>
        <v>8</v>
      </c>
      <c r="C49" s="127" t="s">
        <v>228</v>
      </c>
      <c r="O49" s="137" t="e">
        <f>SUM(O42:O48)</f>
        <v>#REF!</v>
      </c>
    </row>
    <row r="50" spans="1:13" ht="12">
      <c r="A50" s="130">
        <f>IF(C50&lt;&gt;"",COUNTA(C$42:$C50),"")</f>
        <v>9</v>
      </c>
      <c r="C50" s="124" t="s">
        <v>268</v>
      </c>
      <c r="D50" s="125"/>
      <c r="E50" s="125"/>
      <c r="M50" s="143" t="e">
        <f>SUM(M42:M48)</f>
        <v>#DIV/0!</v>
      </c>
    </row>
    <row r="51" spans="1:15" ht="12.75" thickBot="1">
      <c r="A51" s="134"/>
      <c r="B51" s="134"/>
      <c r="C51" s="134"/>
      <c r="D51" s="134"/>
      <c r="E51" s="134"/>
      <c r="F51" s="134"/>
      <c r="G51" s="134"/>
      <c r="H51" s="134"/>
      <c r="I51" s="134"/>
      <c r="J51" s="134"/>
      <c r="K51" s="134"/>
      <c r="L51" s="134"/>
      <c r="M51" s="134"/>
      <c r="N51" s="134"/>
      <c r="O51" s="134"/>
    </row>
    <row r="52" ht="12.75" thickTop="1"/>
    <row r="53" spans="1:13" ht="12">
      <c r="A53" s="128" t="s">
        <v>269</v>
      </c>
      <c r="C53" s="124" t="s">
        <v>270</v>
      </c>
      <c r="D53" s="125"/>
      <c r="E53" s="125"/>
      <c r="F53" s="125"/>
      <c r="G53" s="125"/>
      <c r="H53" s="125"/>
      <c r="I53" s="125"/>
      <c r="J53" s="125"/>
      <c r="K53" s="125"/>
      <c r="L53" s="125"/>
      <c r="M53" s="125"/>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AA53"/>
  <sheetViews>
    <sheetView zoomScalePageLayoutView="0" workbookViewId="0" topLeftCell="A1">
      <selection activeCell="A1" sqref="A1"/>
    </sheetView>
  </sheetViews>
  <sheetFormatPr defaultColWidth="9.140625" defaultRowHeight="15" customHeight="1" outlineLevelCol="1"/>
  <cols>
    <col min="1" max="1" width="34.8515625" style="174" customWidth="1"/>
    <col min="2" max="2" width="0.85546875" style="174" customWidth="1"/>
    <col min="3" max="3" width="14.140625" style="174" customWidth="1"/>
    <col min="4" max="4" width="0.85546875" style="175" customWidth="1"/>
    <col min="5" max="5" width="19.28125" style="174" customWidth="1"/>
    <col min="6" max="6" width="0.85546875" style="175" customWidth="1"/>
    <col min="7" max="7" width="11.7109375" style="176" hidden="1" customWidth="1" outlineLevel="1"/>
    <col min="8" max="8" width="0.85546875" style="176" hidden="1" customWidth="1" outlineLevel="1"/>
    <col min="9" max="9" width="11.7109375" style="176" hidden="1" customWidth="1" outlineLevel="1"/>
    <col min="10" max="10" width="0.85546875" style="176" hidden="1" customWidth="1" outlineLevel="1"/>
    <col min="11" max="11" width="11.7109375" style="176" hidden="1" customWidth="1" outlineLevel="1"/>
    <col min="12" max="12" width="0.85546875" style="176" hidden="1" customWidth="1" outlineLevel="1"/>
    <col min="13" max="13" width="14.8515625" style="177" bestFit="1" customWidth="1" collapsed="1"/>
    <col min="14" max="14" width="0.85546875" style="178" customWidth="1"/>
    <col min="15" max="15" width="17.28125" style="179" bestFit="1" customWidth="1"/>
    <col min="16" max="16" width="10.8515625" style="180" bestFit="1" customWidth="1"/>
    <col min="17" max="17" width="17.57421875" style="180" bestFit="1" customWidth="1"/>
    <col min="18" max="18" width="45.140625" style="181" bestFit="1" customWidth="1"/>
    <col min="19" max="19" width="19.28125" style="180" bestFit="1" customWidth="1"/>
    <col min="20" max="20" width="12.7109375" style="167" bestFit="1" customWidth="1"/>
    <col min="21" max="21" width="10.00390625" style="167" bestFit="1" customWidth="1"/>
    <col min="22" max="22" width="12.57421875" style="167" bestFit="1" customWidth="1"/>
    <col min="23" max="16384" width="9.140625" style="167" customWidth="1"/>
  </cols>
  <sheetData>
    <row r="1" spans="1:27" ht="24" customHeight="1">
      <c r="A1" s="158" t="e">
        <f>#REF!</f>
        <v>#REF!</v>
      </c>
      <c r="B1" s="159"/>
      <c r="C1" s="159"/>
      <c r="D1" s="160"/>
      <c r="E1" s="159"/>
      <c r="F1" s="160"/>
      <c r="G1" s="159"/>
      <c r="H1" s="160"/>
      <c r="I1" s="161"/>
      <c r="J1" s="161"/>
      <c r="K1" s="161"/>
      <c r="L1" s="161"/>
      <c r="M1" s="162"/>
      <c r="N1" s="163"/>
      <c r="O1" s="164"/>
      <c r="P1" s="162"/>
      <c r="Q1" s="163"/>
      <c r="R1" s="164" t="s">
        <v>272</v>
      </c>
      <c r="S1" s="165"/>
      <c r="T1" s="166"/>
      <c r="U1" s="166"/>
      <c r="V1" s="166"/>
      <c r="W1" s="166"/>
      <c r="X1" s="166"/>
      <c r="Y1" s="166"/>
      <c r="Z1" s="166"/>
      <c r="AA1" s="166"/>
    </row>
    <row r="2" spans="1:27" ht="12.75">
      <c r="A2" s="168"/>
      <c r="B2" s="159"/>
      <c r="C2" s="159"/>
      <c r="D2" s="160"/>
      <c r="E2" s="159"/>
      <c r="F2" s="160"/>
      <c r="G2" s="159"/>
      <c r="H2" s="160"/>
      <c r="I2" s="161"/>
      <c r="J2" s="161"/>
      <c r="K2" s="161"/>
      <c r="L2" s="161"/>
      <c r="M2" s="162"/>
      <c r="N2" s="163"/>
      <c r="O2" s="154"/>
      <c r="P2" s="162"/>
      <c r="Q2" s="163"/>
      <c r="R2" s="154" t="s">
        <v>287</v>
      </c>
      <c r="S2" s="165"/>
      <c r="T2" s="166"/>
      <c r="U2" s="166"/>
      <c r="V2" s="166"/>
      <c r="W2" s="166"/>
      <c r="X2" s="166"/>
      <c r="Y2" s="166"/>
      <c r="Z2" s="166"/>
      <c r="AA2" s="166"/>
    </row>
    <row r="3" spans="1:27" ht="12.75">
      <c r="A3" s="121">
        <f>'[2]BiaBC'!$P$16</f>
        <v>0</v>
      </c>
      <c r="B3" s="169"/>
      <c r="C3" s="169"/>
      <c r="D3" s="170"/>
      <c r="E3" s="169"/>
      <c r="F3" s="170"/>
      <c r="G3" s="169"/>
      <c r="H3" s="170"/>
      <c r="I3" s="171"/>
      <c r="J3" s="171"/>
      <c r="K3" s="171"/>
      <c r="L3" s="171"/>
      <c r="M3" s="172"/>
      <c r="N3" s="173"/>
      <c r="O3" s="155"/>
      <c r="P3" s="172"/>
      <c r="Q3" s="173"/>
      <c r="R3" s="155" t="s">
        <v>286</v>
      </c>
      <c r="S3" s="165"/>
      <c r="T3" s="166"/>
      <c r="U3" s="166"/>
      <c r="V3" s="166"/>
      <c r="W3" s="166"/>
      <c r="X3" s="166"/>
      <c r="Y3" s="166"/>
      <c r="Z3" s="166"/>
      <c r="AA3" s="166"/>
    </row>
    <row r="5" spans="1:18" s="186" customFormat="1" ht="15" customHeight="1">
      <c r="A5" s="182" t="s">
        <v>273</v>
      </c>
      <c r="B5" s="183"/>
      <c r="C5" s="183"/>
      <c r="D5" s="183"/>
      <c r="E5" s="183"/>
      <c r="F5" s="183"/>
      <c r="G5" s="183"/>
      <c r="H5" s="183"/>
      <c r="I5" s="184"/>
      <c r="J5" s="183"/>
      <c r="K5" s="184"/>
      <c r="L5" s="185"/>
      <c r="M5" s="185"/>
      <c r="N5" s="185"/>
      <c r="P5" s="184"/>
      <c r="Q5" s="187" t="s">
        <v>274</v>
      </c>
      <c r="R5" s="181"/>
    </row>
    <row r="6" spans="1:18" s="186" customFormat="1" ht="15" customHeight="1">
      <c r="A6" s="182" t="s">
        <v>233</v>
      </c>
      <c r="B6" s="188"/>
      <c r="C6" s="189"/>
      <c r="D6" s="189"/>
      <c r="E6" s="189"/>
      <c r="F6" s="189"/>
      <c r="G6" s="189"/>
      <c r="H6" s="189"/>
      <c r="I6" s="190"/>
      <c r="J6" s="189"/>
      <c r="K6" s="190"/>
      <c r="L6" s="190"/>
      <c r="M6" s="191"/>
      <c r="N6" s="191"/>
      <c r="O6" s="192" t="s">
        <v>288</v>
      </c>
      <c r="P6" s="193"/>
      <c r="Q6" s="193"/>
      <c r="R6" s="181"/>
    </row>
    <row r="7" spans="1:18" s="186" customFormat="1" ht="15" customHeight="1">
      <c r="A7" s="182"/>
      <c r="B7" s="188"/>
      <c r="C7" s="189"/>
      <c r="D7" s="189"/>
      <c r="E7" s="189"/>
      <c r="F7" s="189"/>
      <c r="G7" s="189"/>
      <c r="H7" s="189"/>
      <c r="I7" s="190"/>
      <c r="J7" s="189"/>
      <c r="K7" s="190"/>
      <c r="L7" s="190"/>
      <c r="M7" s="191"/>
      <c r="N7" s="191"/>
      <c r="O7" s="190"/>
      <c r="P7" s="194"/>
      <c r="Q7" s="194"/>
      <c r="R7" s="181"/>
    </row>
    <row r="8" spans="1:21" s="186" customFormat="1" ht="15" customHeight="1">
      <c r="A8" s="181" t="s">
        <v>275</v>
      </c>
      <c r="B8" s="183"/>
      <c r="C8" s="195"/>
      <c r="D8" s="195"/>
      <c r="E8" s="195"/>
      <c r="F8" s="195"/>
      <c r="G8" s="195"/>
      <c r="H8" s="195"/>
      <c r="I8" s="196"/>
      <c r="J8" s="195"/>
      <c r="K8" s="196"/>
      <c r="L8" s="178"/>
      <c r="M8" s="196"/>
      <c r="N8" s="197"/>
      <c r="O8" s="198" t="e">
        <f>#REF!</f>
        <v>#REF!</v>
      </c>
      <c r="P8" s="199"/>
      <c r="Q8" s="199"/>
      <c r="R8" s="181"/>
      <c r="S8" s="200"/>
      <c r="T8" s="200"/>
      <c r="U8" s="200"/>
    </row>
    <row r="9" spans="1:21" s="186" customFormat="1" ht="15" customHeight="1" hidden="1">
      <c r="A9" s="181" t="s">
        <v>276</v>
      </c>
      <c r="B9" s="183"/>
      <c r="C9" s="195"/>
      <c r="D9" s="195"/>
      <c r="E9" s="195"/>
      <c r="F9" s="195"/>
      <c r="G9" s="195"/>
      <c r="H9" s="195"/>
      <c r="I9" s="196"/>
      <c r="J9" s="195"/>
      <c r="K9" s="196"/>
      <c r="L9" s="178"/>
      <c r="M9" s="196" t="s">
        <v>150</v>
      </c>
      <c r="N9" s="197"/>
      <c r="O9" s="199"/>
      <c r="P9" s="199"/>
      <c r="Q9" s="199"/>
      <c r="R9" s="181"/>
      <c r="S9" s="200"/>
      <c r="T9" s="200"/>
      <c r="U9" s="200"/>
    </row>
    <row r="10" spans="1:21" s="186" customFormat="1" ht="15" customHeight="1">
      <c r="A10" s="182" t="s">
        <v>277</v>
      </c>
      <c r="B10" s="188"/>
      <c r="C10" s="189"/>
      <c r="D10" s="189"/>
      <c r="E10" s="189"/>
      <c r="F10" s="189"/>
      <c r="G10" s="189"/>
      <c r="H10" s="189"/>
      <c r="I10" s="201"/>
      <c r="J10" s="189"/>
      <c r="K10" s="201"/>
      <c r="L10" s="202"/>
      <c r="M10" s="201" t="s">
        <v>150</v>
      </c>
      <c r="N10" s="203"/>
      <c r="O10" s="204" t="e">
        <f>O8</f>
        <v>#REF!</v>
      </c>
      <c r="P10" s="199"/>
      <c r="Q10" s="199"/>
      <c r="R10" s="181"/>
      <c r="S10" s="200"/>
      <c r="T10" s="200"/>
      <c r="U10" s="200"/>
    </row>
    <row r="11" spans="1:21" s="186" customFormat="1" ht="15" customHeight="1">
      <c r="A11" s="181" t="s">
        <v>289</v>
      </c>
      <c r="B11" s="183"/>
      <c r="C11" s="195"/>
      <c r="D11" s="195"/>
      <c r="E11" s="195"/>
      <c r="F11" s="195"/>
      <c r="G11" s="195"/>
      <c r="H11" s="195"/>
      <c r="I11" s="196"/>
      <c r="J11" s="195"/>
      <c r="K11" s="196"/>
      <c r="L11" s="178"/>
      <c r="M11" s="196"/>
      <c r="N11" s="197"/>
      <c r="O11" s="199" t="e">
        <f>-#REF!</f>
        <v>#REF!</v>
      </c>
      <c r="P11" s="199"/>
      <c r="Q11" s="199"/>
      <c r="R11" s="181"/>
      <c r="S11" s="200"/>
      <c r="T11" s="200"/>
      <c r="U11" s="200"/>
    </row>
    <row r="12" spans="1:23" s="186" customFormat="1" ht="15" customHeight="1">
      <c r="A12" s="182" t="s">
        <v>296</v>
      </c>
      <c r="B12" s="188"/>
      <c r="C12" s="189"/>
      <c r="D12" s="189"/>
      <c r="E12" s="189"/>
      <c r="F12" s="189"/>
      <c r="G12" s="189"/>
      <c r="H12" s="189"/>
      <c r="I12" s="201"/>
      <c r="J12" s="189"/>
      <c r="K12" s="201"/>
      <c r="L12" s="202"/>
      <c r="M12" s="201" t="s">
        <v>151</v>
      </c>
      <c r="N12" s="203"/>
      <c r="O12" s="204" t="e">
        <f>O10+O11</f>
        <v>#REF!</v>
      </c>
      <c r="P12" s="199"/>
      <c r="Q12" s="199"/>
      <c r="R12" s="181"/>
      <c r="S12" s="206"/>
      <c r="T12" s="206"/>
      <c r="U12" s="207"/>
      <c r="V12" s="200"/>
      <c r="W12" s="200"/>
    </row>
    <row r="13" spans="1:23" s="186" customFormat="1" ht="15" customHeight="1">
      <c r="A13" s="182" t="s">
        <v>297</v>
      </c>
      <c r="B13" s="183"/>
      <c r="C13" s="195"/>
      <c r="D13" s="195"/>
      <c r="E13" s="195"/>
      <c r="F13" s="195"/>
      <c r="G13" s="195"/>
      <c r="H13" s="195"/>
      <c r="I13" s="196"/>
      <c r="J13" s="195"/>
      <c r="K13" s="196"/>
      <c r="L13" s="178"/>
      <c r="M13" s="201"/>
      <c r="N13" s="203"/>
      <c r="O13" s="204" t="e">
        <f>O12</f>
        <v>#REF!</v>
      </c>
      <c r="P13" s="204"/>
      <c r="Q13" s="204"/>
      <c r="R13" s="182"/>
      <c r="S13" s="206"/>
      <c r="T13" s="206"/>
      <c r="U13" s="207"/>
      <c r="V13" s="200"/>
      <c r="W13" s="200"/>
    </row>
    <row r="14" spans="1:23" s="186" customFormat="1" ht="15" customHeight="1">
      <c r="A14" s="181" t="s">
        <v>278</v>
      </c>
      <c r="B14" s="183"/>
      <c r="C14" s="195"/>
      <c r="D14" s="195"/>
      <c r="E14" s="195"/>
      <c r="F14" s="195"/>
      <c r="G14" s="195"/>
      <c r="H14" s="195"/>
      <c r="I14" s="196"/>
      <c r="J14" s="195"/>
      <c r="K14" s="196"/>
      <c r="L14" s="178"/>
      <c r="M14" s="196" t="s">
        <v>279</v>
      </c>
      <c r="N14" s="197"/>
      <c r="O14" s="199" t="e">
        <f>#REF!</f>
        <v>#REF!</v>
      </c>
      <c r="P14" s="199"/>
      <c r="Q14" s="199"/>
      <c r="R14" s="182"/>
      <c r="S14" s="206"/>
      <c r="T14" s="206"/>
      <c r="U14" s="206"/>
      <c r="V14" s="200"/>
      <c r="W14" s="200"/>
    </row>
    <row r="15" spans="1:23" s="186" customFormat="1" ht="15" customHeight="1">
      <c r="A15" s="181" t="s">
        <v>280</v>
      </c>
      <c r="B15" s="183"/>
      <c r="C15" s="195"/>
      <c r="D15" s="195"/>
      <c r="E15" s="195"/>
      <c r="F15" s="195"/>
      <c r="G15" s="195"/>
      <c r="H15" s="195"/>
      <c r="I15" s="196"/>
      <c r="J15" s="195"/>
      <c r="K15" s="196"/>
      <c r="L15" s="178"/>
      <c r="M15" s="196" t="s">
        <v>281</v>
      </c>
      <c r="N15" s="197"/>
      <c r="O15" s="204" t="e">
        <f>O13-O14</f>
        <v>#REF!</v>
      </c>
      <c r="P15" s="199"/>
      <c r="Q15" s="199"/>
      <c r="R15" s="181"/>
      <c r="S15" s="206"/>
      <c r="T15" s="206"/>
      <c r="U15" s="206"/>
      <c r="V15" s="200"/>
      <c r="W15" s="200"/>
    </row>
    <row r="16" spans="1:23" s="186" customFormat="1" ht="15" customHeight="1">
      <c r="A16" s="208" t="s">
        <v>282</v>
      </c>
      <c r="B16" s="183"/>
      <c r="C16" s="209"/>
      <c r="D16" s="195"/>
      <c r="E16" s="195"/>
      <c r="F16" s="195"/>
      <c r="G16" s="195"/>
      <c r="H16" s="195"/>
      <c r="I16" s="196"/>
      <c r="J16" s="195"/>
      <c r="K16" s="196"/>
      <c r="L16" s="178"/>
      <c r="M16" s="196" t="s">
        <v>283</v>
      </c>
      <c r="N16" s="197"/>
      <c r="O16" s="199" t="e">
        <f>IF(ROUND(O15*10%,0)+#REF!&gt;O18,O18-#REF!,ROUND(O15*10%,0))</f>
        <v>#REF!</v>
      </c>
      <c r="P16" s="199">
        <v>415</v>
      </c>
      <c r="Q16" s="199"/>
      <c r="R16" s="182"/>
      <c r="S16" s="210"/>
      <c r="T16" s="211"/>
      <c r="U16" s="200"/>
      <c r="V16" s="200"/>
      <c r="W16" s="200"/>
    </row>
    <row r="17" spans="1:23" s="186" customFormat="1" ht="15" customHeight="1">
      <c r="A17" s="205" t="s">
        <v>284</v>
      </c>
      <c r="B17" s="200"/>
      <c r="C17" s="209"/>
      <c r="D17" s="195"/>
      <c r="E17" s="195"/>
      <c r="F17" s="195"/>
      <c r="G17" s="195"/>
      <c r="H17" s="195"/>
      <c r="I17" s="196"/>
      <c r="J17" s="195"/>
      <c r="K17" s="196"/>
      <c r="L17" s="178"/>
      <c r="M17" s="196"/>
      <c r="N17" s="197"/>
      <c r="O17" s="198">
        <v>5444957625</v>
      </c>
      <c r="P17" s="199"/>
      <c r="Q17" s="199"/>
      <c r="R17" s="182"/>
      <c r="S17" s="194"/>
      <c r="T17" s="206"/>
      <c r="U17" s="200"/>
      <c r="V17" s="200"/>
      <c r="W17" s="200"/>
    </row>
    <row r="18" spans="1:23" s="186" customFormat="1" ht="15" customHeight="1">
      <c r="A18" s="212" t="s">
        <v>285</v>
      </c>
      <c r="B18" s="200"/>
      <c r="C18" s="209"/>
      <c r="D18" s="195"/>
      <c r="E18" s="195"/>
      <c r="F18" s="195"/>
      <c r="G18" s="195"/>
      <c r="H18" s="195"/>
      <c r="I18" s="196"/>
      <c r="J18" s="195"/>
      <c r="K18" s="196"/>
      <c r="L18" s="178"/>
      <c r="M18" s="196"/>
      <c r="N18" s="197"/>
      <c r="O18" s="198">
        <f>O17*25%</f>
        <v>1361239406.25</v>
      </c>
      <c r="P18" s="199"/>
      <c r="Q18" s="199"/>
      <c r="R18" s="182"/>
      <c r="S18" s="194"/>
      <c r="T18" s="206"/>
      <c r="U18" s="200"/>
      <c r="V18" s="200"/>
      <c r="W18" s="200"/>
    </row>
    <row r="19" spans="1:23" s="186" customFormat="1" ht="15" customHeight="1">
      <c r="A19" s="224" t="s">
        <v>159</v>
      </c>
      <c r="B19" s="200"/>
      <c r="C19" s="209"/>
      <c r="D19" s="195"/>
      <c r="E19" s="195"/>
      <c r="F19" s="195"/>
      <c r="G19" s="195"/>
      <c r="H19" s="195"/>
      <c r="I19" s="196"/>
      <c r="J19" s="195"/>
      <c r="K19" s="196"/>
      <c r="L19" s="178"/>
      <c r="M19" s="196"/>
      <c r="N19" s="197"/>
      <c r="O19" s="225" t="e">
        <f>O15-O16</f>
        <v>#REF!</v>
      </c>
      <c r="P19" s="199"/>
      <c r="Q19" s="199"/>
      <c r="R19" s="182"/>
      <c r="S19" s="194"/>
      <c r="T19" s="206"/>
      <c r="U19" s="200"/>
      <c r="V19" s="200"/>
      <c r="W19" s="200"/>
    </row>
    <row r="20" spans="1:23" s="186" customFormat="1" ht="15" customHeight="1">
      <c r="A20" s="212"/>
      <c r="B20" s="200"/>
      <c r="C20" s="203" t="s">
        <v>292</v>
      </c>
      <c r="D20" s="220"/>
      <c r="E20" s="221" t="s">
        <v>293</v>
      </c>
      <c r="F20" s="195"/>
      <c r="G20" s="195"/>
      <c r="H20" s="195"/>
      <c r="I20" s="196"/>
      <c r="J20" s="195"/>
      <c r="K20" s="196"/>
      <c r="L20" s="178"/>
      <c r="M20" s="201" t="s">
        <v>158</v>
      </c>
      <c r="N20" s="197"/>
      <c r="O20" s="198"/>
      <c r="P20" s="199"/>
      <c r="Q20" s="199"/>
      <c r="R20" s="182"/>
      <c r="S20" s="194"/>
      <c r="T20" s="206"/>
      <c r="U20" s="200"/>
      <c r="V20" s="200"/>
      <c r="W20" s="200"/>
    </row>
    <row r="21" spans="1:23" s="186" customFormat="1" ht="15" customHeight="1">
      <c r="A21" s="208" t="s">
        <v>290</v>
      </c>
      <c r="B21" s="183"/>
      <c r="C21" s="177" t="e">
        <f>#REF!-#REF!-#REF!</f>
        <v>#REF!</v>
      </c>
      <c r="D21" s="222"/>
      <c r="E21" s="177" t="e">
        <f>#REF!-#REF!-#REF!</f>
        <v>#REF!</v>
      </c>
      <c r="F21" s="223"/>
      <c r="G21" s="223"/>
      <c r="H21" s="223"/>
      <c r="I21" s="196"/>
      <c r="J21" s="223"/>
      <c r="K21" s="196"/>
      <c r="L21" s="178"/>
      <c r="M21" s="201" t="e">
        <f>C21+E21/2</f>
        <v>#REF!</v>
      </c>
      <c r="N21" s="197"/>
      <c r="O21" s="199"/>
      <c r="P21" s="199"/>
      <c r="Q21" s="199"/>
      <c r="R21" s="182"/>
      <c r="S21" s="194"/>
      <c r="T21" s="206"/>
      <c r="U21" s="200"/>
      <c r="V21" s="200"/>
      <c r="W21" s="200"/>
    </row>
    <row r="22" spans="1:23" s="186" customFormat="1" ht="15" customHeight="1">
      <c r="A22" s="208" t="s">
        <v>291</v>
      </c>
      <c r="B22" s="183"/>
      <c r="C22" s="196" t="e">
        <f>#REF!</f>
        <v>#REF!</v>
      </c>
      <c r="D22" s="223"/>
      <c r="E22" s="177">
        <v>51565544125</v>
      </c>
      <c r="F22" s="223"/>
      <c r="G22" s="223"/>
      <c r="H22" s="223"/>
      <c r="I22" s="196"/>
      <c r="J22" s="223"/>
      <c r="K22" s="196"/>
      <c r="L22" s="178"/>
      <c r="M22" s="201" t="e">
        <f>C22+E22/2</f>
        <v>#REF!</v>
      </c>
      <c r="N22" s="197"/>
      <c r="O22" s="199"/>
      <c r="P22" s="199"/>
      <c r="Q22" s="199"/>
      <c r="R22" s="182"/>
      <c r="S22" s="194"/>
      <c r="T22" s="206"/>
      <c r="U22" s="200"/>
      <c r="V22" s="200"/>
      <c r="W22" s="200"/>
    </row>
    <row r="23" spans="1:23" s="186" customFormat="1" ht="15" customHeight="1">
      <c r="A23" s="208"/>
      <c r="B23" s="183"/>
      <c r="C23" s="196"/>
      <c r="D23" s="223"/>
      <c r="E23" s="177"/>
      <c r="F23" s="223"/>
      <c r="G23" s="223"/>
      <c r="H23" s="223"/>
      <c r="I23" s="196"/>
      <c r="J23" s="223"/>
      <c r="K23" s="196"/>
      <c r="L23" s="178"/>
      <c r="M23" s="201"/>
      <c r="N23" s="197"/>
      <c r="O23" s="199"/>
      <c r="P23" s="199"/>
      <c r="Q23" s="199"/>
      <c r="R23" s="182"/>
      <c r="S23" s="194"/>
      <c r="T23" s="206"/>
      <c r="U23" s="200"/>
      <c r="V23" s="200"/>
      <c r="W23" s="200"/>
    </row>
    <row r="24" spans="1:23" s="186" customFormat="1" ht="15" customHeight="1">
      <c r="A24" s="181" t="s">
        <v>160</v>
      </c>
      <c r="B24" s="183"/>
      <c r="C24" s="196"/>
      <c r="D24" s="223"/>
      <c r="E24" s="177"/>
      <c r="F24" s="223"/>
      <c r="G24" s="223"/>
      <c r="H24" s="223"/>
      <c r="I24" s="196"/>
      <c r="J24" s="223"/>
      <c r="K24" s="196"/>
      <c r="L24" s="178"/>
      <c r="M24" s="201"/>
      <c r="N24" s="197"/>
      <c r="O24" s="199" t="e">
        <f>O19*M21/(M21+M22)</f>
        <v>#REF!</v>
      </c>
      <c r="P24" s="199">
        <v>414</v>
      </c>
      <c r="Q24" s="199"/>
      <c r="R24" s="182"/>
      <c r="S24" s="194"/>
      <c r="T24" s="206"/>
      <c r="U24" s="200"/>
      <c r="V24" s="200"/>
      <c r="W24" s="200"/>
    </row>
    <row r="25" spans="1:23" s="186" customFormat="1" ht="15" customHeight="1">
      <c r="A25" s="181" t="s">
        <v>161</v>
      </c>
      <c r="B25" s="183"/>
      <c r="C25" s="196"/>
      <c r="D25" s="223"/>
      <c r="E25" s="177"/>
      <c r="F25" s="223"/>
      <c r="G25" s="223"/>
      <c r="H25" s="223"/>
      <c r="I25" s="196"/>
      <c r="J25" s="223"/>
      <c r="K25" s="196"/>
      <c r="L25" s="178"/>
      <c r="M25" s="201"/>
      <c r="N25" s="197"/>
      <c r="O25" s="199" t="e">
        <f>O19*M22/(M21+M22)</f>
        <v>#REF!</v>
      </c>
      <c r="P25" s="199"/>
      <c r="Q25" s="199"/>
      <c r="R25" s="182"/>
      <c r="S25" s="194"/>
      <c r="T25" s="206"/>
      <c r="U25" s="200"/>
      <c r="V25" s="200"/>
      <c r="W25" s="200"/>
    </row>
    <row r="26" spans="1:23" s="186" customFormat="1" ht="15" customHeight="1">
      <c r="A26" s="181" t="s">
        <v>162</v>
      </c>
      <c r="B26" s="183"/>
      <c r="C26" s="196"/>
      <c r="D26" s="223"/>
      <c r="E26" s="177"/>
      <c r="F26" s="223"/>
      <c r="G26" s="223"/>
      <c r="H26" s="223"/>
      <c r="I26" s="196"/>
      <c r="J26" s="223"/>
      <c r="K26" s="196"/>
      <c r="L26" s="178"/>
      <c r="M26" s="201"/>
      <c r="N26" s="197"/>
      <c r="O26" s="199" t="e">
        <f>O25*30%</f>
        <v>#REF!</v>
      </c>
      <c r="P26" s="199">
        <v>414</v>
      </c>
      <c r="Q26" s="199"/>
      <c r="R26" s="182"/>
      <c r="S26" s="194"/>
      <c r="T26" s="206"/>
      <c r="U26" s="200"/>
      <c r="V26" s="200"/>
      <c r="W26" s="200"/>
    </row>
    <row r="27" spans="1:23" s="186" customFormat="1" ht="15" customHeight="1">
      <c r="A27" s="181" t="s">
        <v>163</v>
      </c>
      <c r="B27" s="183"/>
      <c r="C27" s="196"/>
      <c r="D27" s="223"/>
      <c r="E27" s="177"/>
      <c r="F27" s="223"/>
      <c r="G27" s="223"/>
      <c r="H27" s="223"/>
      <c r="I27" s="196"/>
      <c r="J27" s="223"/>
      <c r="K27" s="196"/>
      <c r="L27" s="178"/>
      <c r="M27" s="201"/>
      <c r="N27" s="197"/>
      <c r="O27" s="199" t="e">
        <f>O25-O26</f>
        <v>#REF!</v>
      </c>
      <c r="P27" s="199">
        <v>431</v>
      </c>
      <c r="Q27" s="199"/>
      <c r="R27" s="182"/>
      <c r="S27" s="194"/>
      <c r="T27" s="206"/>
      <c r="U27" s="200"/>
      <c r="V27" s="200"/>
      <c r="W27" s="200"/>
    </row>
    <row r="28" spans="1:23" s="186" customFormat="1" ht="15" customHeight="1">
      <c r="A28" s="181"/>
      <c r="B28" s="183"/>
      <c r="C28" s="196"/>
      <c r="D28" s="223"/>
      <c r="E28" s="177"/>
      <c r="F28" s="223"/>
      <c r="G28" s="223"/>
      <c r="H28" s="223"/>
      <c r="I28" s="196"/>
      <c r="J28" s="223"/>
      <c r="K28" s="196"/>
      <c r="L28" s="178"/>
      <c r="M28" s="201"/>
      <c r="N28" s="197"/>
      <c r="O28" s="199"/>
      <c r="P28" s="199"/>
      <c r="Q28" s="199"/>
      <c r="R28" s="182"/>
      <c r="S28" s="194"/>
      <c r="T28" s="206"/>
      <c r="U28" s="200"/>
      <c r="V28" s="200"/>
      <c r="W28" s="200"/>
    </row>
    <row r="29" spans="1:23" s="186" customFormat="1" ht="15" customHeight="1">
      <c r="A29" s="181"/>
      <c r="B29" s="183"/>
      <c r="C29" s="196"/>
      <c r="D29" s="223"/>
      <c r="E29" s="177"/>
      <c r="F29" s="223"/>
      <c r="G29" s="223"/>
      <c r="H29" s="223"/>
      <c r="I29" s="196"/>
      <c r="J29" s="223"/>
      <c r="K29" s="196"/>
      <c r="L29" s="178"/>
      <c r="M29" s="201"/>
      <c r="N29" s="197"/>
      <c r="O29" s="199"/>
      <c r="P29" s="199"/>
      <c r="Q29" s="199"/>
      <c r="R29" s="182"/>
      <c r="S29" s="194"/>
      <c r="T29" s="206"/>
      <c r="U29" s="200"/>
      <c r="V29" s="200"/>
      <c r="W29" s="200"/>
    </row>
    <row r="32" spans="1:19" s="234" customFormat="1" ht="15" customHeight="1">
      <c r="A32" s="226"/>
      <c r="B32" s="226"/>
      <c r="C32" s="226"/>
      <c r="D32" s="227"/>
      <c r="E32" s="226"/>
      <c r="F32" s="227"/>
      <c r="G32" s="228"/>
      <c r="H32" s="228"/>
      <c r="I32" s="228"/>
      <c r="J32" s="228"/>
      <c r="K32" s="228"/>
      <c r="L32" s="228"/>
      <c r="M32" s="229"/>
      <c r="N32" s="230"/>
      <c r="O32" s="231"/>
      <c r="P32" s="232"/>
      <c r="Q32" s="232"/>
      <c r="R32" s="233"/>
      <c r="S32" s="232"/>
    </row>
    <row r="33" spans="1:19" s="234" customFormat="1" ht="15" customHeight="1">
      <c r="A33" s="226"/>
      <c r="B33" s="226"/>
      <c r="C33" s="226"/>
      <c r="D33" s="227"/>
      <c r="E33" s="226"/>
      <c r="F33" s="227"/>
      <c r="G33" s="228"/>
      <c r="H33" s="228"/>
      <c r="I33" s="228"/>
      <c r="J33" s="228"/>
      <c r="K33" s="228"/>
      <c r="L33" s="228"/>
      <c r="M33" s="229"/>
      <c r="N33" s="230"/>
      <c r="O33" s="231"/>
      <c r="P33" s="232"/>
      <c r="Q33" s="232"/>
      <c r="R33" s="233"/>
      <c r="S33" s="232"/>
    </row>
    <row r="34" spans="1:19" s="234" customFormat="1" ht="15" customHeight="1">
      <c r="A34" s="226"/>
      <c r="B34" s="226"/>
      <c r="C34" s="226"/>
      <c r="D34" s="227"/>
      <c r="E34" s="226"/>
      <c r="F34" s="227"/>
      <c r="G34" s="228"/>
      <c r="H34" s="228"/>
      <c r="I34" s="228"/>
      <c r="J34" s="228"/>
      <c r="K34" s="228"/>
      <c r="L34" s="228"/>
      <c r="M34" s="229"/>
      <c r="N34" s="230"/>
      <c r="O34" s="231"/>
      <c r="P34" s="232"/>
      <c r="Q34" s="232"/>
      <c r="R34" s="233"/>
      <c r="S34" s="232"/>
    </row>
    <row r="35" spans="1:19" s="234" customFormat="1" ht="15" customHeight="1">
      <c r="A35" s="226"/>
      <c r="B35" s="226"/>
      <c r="C35" s="226"/>
      <c r="D35" s="227"/>
      <c r="E35" s="226"/>
      <c r="F35" s="227"/>
      <c r="G35" s="228"/>
      <c r="H35" s="228"/>
      <c r="I35" s="228"/>
      <c r="J35" s="228"/>
      <c r="K35" s="228"/>
      <c r="L35" s="228"/>
      <c r="M35" s="229"/>
      <c r="N35" s="230"/>
      <c r="O35" s="231"/>
      <c r="P35" s="232"/>
      <c r="Q35" s="232"/>
      <c r="R35" s="233"/>
      <c r="S35" s="232"/>
    </row>
    <row r="36" spans="1:19" s="234" customFormat="1" ht="15" customHeight="1">
      <c r="A36" s="226"/>
      <c r="B36" s="226"/>
      <c r="C36" s="226"/>
      <c r="D36" s="227"/>
      <c r="E36" s="226"/>
      <c r="F36" s="227"/>
      <c r="G36" s="228"/>
      <c r="H36" s="228"/>
      <c r="I36" s="228"/>
      <c r="J36" s="228"/>
      <c r="K36" s="228"/>
      <c r="L36" s="228"/>
      <c r="M36" s="229"/>
      <c r="N36" s="230"/>
      <c r="O36" s="231"/>
      <c r="P36" s="232"/>
      <c r="Q36" s="232"/>
      <c r="R36" s="233"/>
      <c r="S36" s="232"/>
    </row>
    <row r="37" spans="1:19" s="234" customFormat="1" ht="15" customHeight="1">
      <c r="A37" s="226"/>
      <c r="B37" s="226"/>
      <c r="C37" s="226"/>
      <c r="D37" s="227"/>
      <c r="E37" s="226"/>
      <c r="F37" s="227"/>
      <c r="G37" s="228"/>
      <c r="H37" s="228"/>
      <c r="I37" s="228"/>
      <c r="J37" s="228"/>
      <c r="K37" s="228"/>
      <c r="L37" s="228"/>
      <c r="M37" s="229"/>
      <c r="N37" s="230"/>
      <c r="O37" s="231"/>
      <c r="P37" s="232"/>
      <c r="Q37" s="232"/>
      <c r="R37" s="233"/>
      <c r="S37" s="232"/>
    </row>
    <row r="38" spans="1:19" s="234" customFormat="1" ht="15" customHeight="1">
      <c r="A38" s="226"/>
      <c r="B38" s="226"/>
      <c r="C38" s="226"/>
      <c r="D38" s="227"/>
      <c r="E38" s="226"/>
      <c r="F38" s="227"/>
      <c r="G38" s="228"/>
      <c r="H38" s="228"/>
      <c r="I38" s="228"/>
      <c r="J38" s="228"/>
      <c r="K38" s="228"/>
      <c r="L38" s="228"/>
      <c r="M38" s="229"/>
      <c r="N38" s="230"/>
      <c r="O38" s="231"/>
      <c r="P38" s="232"/>
      <c r="Q38" s="232"/>
      <c r="R38" s="233"/>
      <c r="S38" s="232"/>
    </row>
    <row r="39" spans="1:19" s="234" customFormat="1" ht="15" customHeight="1">
      <c r="A39" s="226"/>
      <c r="B39" s="226"/>
      <c r="C39" s="226"/>
      <c r="D39" s="227"/>
      <c r="E39" s="226"/>
      <c r="F39" s="227"/>
      <c r="G39" s="228"/>
      <c r="H39" s="228"/>
      <c r="I39" s="228"/>
      <c r="J39" s="228"/>
      <c r="K39" s="228"/>
      <c r="L39" s="228"/>
      <c r="M39" s="229"/>
      <c r="N39" s="230"/>
      <c r="O39" s="231"/>
      <c r="P39" s="232"/>
      <c r="Q39" s="232"/>
      <c r="R39" s="233"/>
      <c r="S39" s="232"/>
    </row>
    <row r="40" spans="1:19" s="234" customFormat="1" ht="15" customHeight="1">
      <c r="A40" s="226" t="s">
        <v>129</v>
      </c>
      <c r="B40" s="226"/>
      <c r="C40" s="226"/>
      <c r="D40" s="227"/>
      <c r="E40" s="226"/>
      <c r="F40" s="227"/>
      <c r="G40" s="228"/>
      <c r="H40" s="228"/>
      <c r="I40" s="228"/>
      <c r="J40" s="228"/>
      <c r="K40" s="228"/>
      <c r="L40" s="228"/>
      <c r="M40" s="229"/>
      <c r="N40" s="230"/>
      <c r="O40" s="231"/>
      <c r="P40" s="232"/>
      <c r="Q40" s="232"/>
      <c r="R40" s="233"/>
      <c r="S40" s="232"/>
    </row>
    <row r="41" spans="1:19" s="234" customFormat="1" ht="15" customHeight="1">
      <c r="A41" s="226" t="s">
        <v>129</v>
      </c>
      <c r="B41" s="226"/>
      <c r="C41" s="226"/>
      <c r="D41" s="227"/>
      <c r="E41" s="226"/>
      <c r="F41" s="227"/>
      <c r="G41" s="228"/>
      <c r="H41" s="228"/>
      <c r="I41" s="228"/>
      <c r="J41" s="228"/>
      <c r="K41" s="228"/>
      <c r="L41" s="228"/>
      <c r="M41" s="229"/>
      <c r="N41" s="230"/>
      <c r="O41" s="231"/>
      <c r="P41" s="232"/>
      <c r="Q41" s="232"/>
      <c r="R41" s="233"/>
      <c r="S41" s="232"/>
    </row>
    <row r="42" spans="1:19" s="234" customFormat="1" ht="15" customHeight="1">
      <c r="A42" s="226"/>
      <c r="B42" s="226"/>
      <c r="C42" s="226"/>
      <c r="D42" s="227"/>
      <c r="E42" s="226"/>
      <c r="F42" s="227"/>
      <c r="G42" s="228"/>
      <c r="H42" s="228"/>
      <c r="I42" s="228"/>
      <c r="J42" s="228"/>
      <c r="K42" s="228"/>
      <c r="L42" s="228"/>
      <c r="M42" s="229"/>
      <c r="N42" s="230"/>
      <c r="O42" s="231"/>
      <c r="P42" s="232"/>
      <c r="Q42" s="232"/>
      <c r="R42" s="233"/>
      <c r="S42" s="232"/>
    </row>
    <row r="43" spans="1:19" s="234" customFormat="1" ht="15" customHeight="1">
      <c r="A43" s="226"/>
      <c r="B43" s="226"/>
      <c r="C43" s="226"/>
      <c r="D43" s="227"/>
      <c r="E43" s="226"/>
      <c r="F43" s="227"/>
      <c r="G43" s="228"/>
      <c r="H43" s="228"/>
      <c r="I43" s="228"/>
      <c r="J43" s="228"/>
      <c r="K43" s="228"/>
      <c r="L43" s="228"/>
      <c r="M43" s="229"/>
      <c r="N43" s="230"/>
      <c r="O43" s="231"/>
      <c r="P43" s="232"/>
      <c r="Q43" s="232"/>
      <c r="R43" s="233"/>
      <c r="S43" s="232"/>
    </row>
    <row r="44" spans="1:19" s="234" customFormat="1" ht="15" customHeight="1">
      <c r="A44" s="235"/>
      <c r="B44" s="226"/>
      <c r="C44" s="226"/>
      <c r="D44" s="227"/>
      <c r="E44" s="226"/>
      <c r="F44" s="227"/>
      <c r="G44" s="228"/>
      <c r="H44" s="228"/>
      <c r="I44" s="228"/>
      <c r="J44" s="228"/>
      <c r="K44" s="228"/>
      <c r="L44" s="228"/>
      <c r="M44" s="229"/>
      <c r="N44" s="230"/>
      <c r="O44" s="231"/>
      <c r="P44" s="232"/>
      <c r="Q44" s="232"/>
      <c r="R44" s="233"/>
      <c r="S44" s="232"/>
    </row>
    <row r="45" spans="1:19" s="234" customFormat="1" ht="15" customHeight="1">
      <c r="A45" s="226" t="s">
        <v>216</v>
      </c>
      <c r="B45" s="226"/>
      <c r="C45" s="226"/>
      <c r="D45" s="227"/>
      <c r="E45" s="226"/>
      <c r="F45" s="227"/>
      <c r="G45" s="228"/>
      <c r="H45" s="228"/>
      <c r="I45" s="228"/>
      <c r="J45" s="228"/>
      <c r="K45" s="228"/>
      <c r="L45" s="228"/>
      <c r="M45" s="229"/>
      <c r="N45" s="230"/>
      <c r="O45" s="231"/>
      <c r="P45" s="232"/>
      <c r="Q45" s="232"/>
      <c r="R45" s="233"/>
      <c r="S45" s="232"/>
    </row>
    <row r="46" spans="1:19" s="234" customFormat="1" ht="15" customHeight="1">
      <c r="A46" s="226"/>
      <c r="B46" s="226"/>
      <c r="C46" s="226"/>
      <c r="D46" s="227"/>
      <c r="E46" s="226"/>
      <c r="F46" s="227"/>
      <c r="G46" s="228"/>
      <c r="H46" s="228"/>
      <c r="I46" s="228"/>
      <c r="J46" s="228"/>
      <c r="K46" s="228"/>
      <c r="L46" s="228"/>
      <c r="M46" s="229"/>
      <c r="N46" s="230"/>
      <c r="O46" s="231"/>
      <c r="P46" s="232"/>
      <c r="Q46" s="232"/>
      <c r="R46" s="233"/>
      <c r="S46" s="232"/>
    </row>
    <row r="47" spans="1:19" s="234" customFormat="1" ht="15" customHeight="1">
      <c r="A47" s="226"/>
      <c r="B47" s="226"/>
      <c r="C47" s="226"/>
      <c r="D47" s="227"/>
      <c r="E47" s="226"/>
      <c r="F47" s="227"/>
      <c r="G47" s="228"/>
      <c r="H47" s="228"/>
      <c r="I47" s="228"/>
      <c r="J47" s="228"/>
      <c r="K47" s="228"/>
      <c r="L47" s="228"/>
      <c r="M47" s="229"/>
      <c r="N47" s="230"/>
      <c r="O47" s="231"/>
      <c r="P47" s="232"/>
      <c r="Q47" s="232"/>
      <c r="R47" s="233"/>
      <c r="S47" s="232"/>
    </row>
    <row r="48" spans="1:19" s="234" customFormat="1" ht="15" customHeight="1">
      <c r="A48" s="226"/>
      <c r="B48" s="226"/>
      <c r="C48" s="226"/>
      <c r="D48" s="227"/>
      <c r="E48" s="226"/>
      <c r="F48" s="227"/>
      <c r="G48" s="228"/>
      <c r="H48" s="228"/>
      <c r="I48" s="228"/>
      <c r="J48" s="228"/>
      <c r="K48" s="228"/>
      <c r="L48" s="228"/>
      <c r="M48" s="229"/>
      <c r="N48" s="230"/>
      <c r="O48" s="231"/>
      <c r="P48" s="232"/>
      <c r="Q48" s="232"/>
      <c r="R48" s="233"/>
      <c r="S48" s="232"/>
    </row>
    <row r="49" spans="1:19" s="234" customFormat="1" ht="15" customHeight="1">
      <c r="A49" s="226"/>
      <c r="B49" s="226"/>
      <c r="C49" s="226"/>
      <c r="D49" s="227"/>
      <c r="E49" s="226"/>
      <c r="F49" s="227"/>
      <c r="G49" s="228"/>
      <c r="H49" s="228"/>
      <c r="I49" s="228"/>
      <c r="J49" s="228"/>
      <c r="K49" s="228"/>
      <c r="L49" s="228"/>
      <c r="M49" s="229"/>
      <c r="N49" s="230"/>
      <c r="O49" s="231"/>
      <c r="P49" s="232"/>
      <c r="Q49" s="232"/>
      <c r="R49" s="233"/>
      <c r="S49" s="232"/>
    </row>
    <row r="50" spans="1:19" s="234" customFormat="1" ht="15" customHeight="1">
      <c r="A50" s="226"/>
      <c r="B50" s="226"/>
      <c r="C50" s="226"/>
      <c r="D50" s="227"/>
      <c r="E50" s="226"/>
      <c r="F50" s="227"/>
      <c r="G50" s="228"/>
      <c r="H50" s="228"/>
      <c r="I50" s="228"/>
      <c r="J50" s="228"/>
      <c r="K50" s="228"/>
      <c r="L50" s="228"/>
      <c r="M50" s="229"/>
      <c r="N50" s="230"/>
      <c r="O50" s="231"/>
      <c r="P50" s="232"/>
      <c r="Q50" s="232"/>
      <c r="R50" s="233"/>
      <c r="S50" s="232"/>
    </row>
    <row r="51" spans="1:19" s="234" customFormat="1" ht="15" customHeight="1">
      <c r="A51" s="226" t="s">
        <v>217</v>
      </c>
      <c r="B51" s="226"/>
      <c r="C51" s="226"/>
      <c r="D51" s="227"/>
      <c r="E51" s="226"/>
      <c r="F51" s="227"/>
      <c r="G51" s="228"/>
      <c r="H51" s="228"/>
      <c r="I51" s="228"/>
      <c r="J51" s="228"/>
      <c r="K51" s="228"/>
      <c r="L51" s="228"/>
      <c r="M51" s="229"/>
      <c r="N51" s="230"/>
      <c r="O51" s="231"/>
      <c r="P51" s="232"/>
      <c r="Q51" s="232"/>
      <c r="R51" s="233"/>
      <c r="S51" s="232"/>
    </row>
    <row r="52" spans="1:19" s="234" customFormat="1" ht="15" customHeight="1">
      <c r="A52" s="226" t="s">
        <v>218</v>
      </c>
      <c r="B52" s="226"/>
      <c r="C52" s="226"/>
      <c r="D52" s="227"/>
      <c r="E52" s="226"/>
      <c r="F52" s="227"/>
      <c r="G52" s="228"/>
      <c r="H52" s="228"/>
      <c r="I52" s="228"/>
      <c r="J52" s="228"/>
      <c r="K52" s="228"/>
      <c r="L52" s="228"/>
      <c r="M52" s="229"/>
      <c r="N52" s="230"/>
      <c r="O52" s="231"/>
      <c r="P52" s="232"/>
      <c r="Q52" s="232"/>
      <c r="R52" s="233"/>
      <c r="S52" s="232"/>
    </row>
    <row r="53" spans="1:19" s="234" customFormat="1" ht="15" customHeight="1">
      <c r="A53" s="226"/>
      <c r="B53" s="226"/>
      <c r="C53" s="226"/>
      <c r="D53" s="227"/>
      <c r="E53" s="226"/>
      <c r="F53" s="227"/>
      <c r="G53" s="228"/>
      <c r="H53" s="228"/>
      <c r="I53" s="228"/>
      <c r="J53" s="228"/>
      <c r="K53" s="228"/>
      <c r="L53" s="228"/>
      <c r="M53" s="229"/>
      <c r="N53" s="230"/>
      <c r="O53" s="231"/>
      <c r="P53" s="232"/>
      <c r="Q53" s="232"/>
      <c r="R53" s="233"/>
      <c r="S53" s="232"/>
    </row>
  </sheetData>
  <sheetProtection/>
  <conditionalFormatting sqref="B3:N3 Q15 P3:Q3 S3 P8:Q11 O9:O11">
    <cfRule type="expression" priority="1" dxfId="6" stopIfTrue="1">
      <formula>OR(VALUE($R3)&lt;&gt;0,VALUE($S3)&lt;&gt;0)</formula>
    </cfRule>
  </conditionalFormatting>
  <conditionalFormatting sqref="O17:O20">
    <cfRule type="expression" priority="2" dxfId="6" stopIfTrue="1">
      <formula>OR(VALUE(#REF!)&lt;&gt;0,VALUE($U17)&lt;&gt;0)</formula>
    </cfRule>
  </conditionalFormatting>
  <conditionalFormatting sqref="O8">
    <cfRule type="expression" priority="3" dxfId="6" stopIfTrue="1">
      <formula>OR(VALUE($R6)&lt;&gt;0,VALUE($S6)&lt;&gt;0)</formula>
    </cfRule>
  </conditionalFormatting>
  <conditionalFormatting sqref="O6:O7">
    <cfRule type="expression" priority="4" dxfId="6" stopIfTrue="1">
      <formula>OR(VALUE(#REF!)&lt;&gt;0,VALUE(#REF!)&lt;&gt;0)</formula>
    </cfRule>
  </conditionalFormatting>
  <conditionalFormatting sqref="Q5">
    <cfRule type="expression" priority="5" dxfId="6" stopIfTrue="1">
      <formula>OR(VALUE(#REF!)&lt;&gt;0,VALUE(#REF!)&lt;&gt;0)</formula>
    </cfRule>
  </conditionalFormatting>
  <printOptions/>
  <pageMargins left="0.75" right="0.75"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viethung</dc:creator>
  <cp:keywords/>
  <dc:description/>
  <cp:lastModifiedBy>Sony</cp:lastModifiedBy>
  <cp:lastPrinted>2012-04-25T13:01:38Z</cp:lastPrinted>
  <dcterms:created xsi:type="dcterms:W3CDTF">2005-10-29T00:26:08Z</dcterms:created>
  <dcterms:modified xsi:type="dcterms:W3CDTF">2012-04-25T13:04:29Z</dcterms:modified>
  <cp:category/>
  <cp:version/>
  <cp:contentType/>
  <cp:contentStatus/>
</cp:coreProperties>
</file>